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O:\Касьянова\Оценка эффективности МСУ для МинФИН\"/>
    </mc:Choice>
  </mc:AlternateContent>
  <bookViews>
    <workbookView xWindow="0" yWindow="0" windowWidth="28800" windowHeight="11265"/>
  </bookViews>
  <sheets>
    <sheet name="Main sheet" sheetId="1" r:id="rId1"/>
  </sheets>
  <calcPr calcId="162913"/>
</workbook>
</file>

<file path=xl/calcChain.xml><?xml version="1.0" encoding="utf-8"?>
<calcChain xmlns="http://schemas.openxmlformats.org/spreadsheetml/2006/main">
  <c r="I149" i="1" l="1"/>
  <c r="J149" i="1" s="1"/>
  <c r="K149" i="1" s="1"/>
  <c r="H149" i="1"/>
  <c r="I66" i="1" l="1"/>
  <c r="H15" i="1"/>
  <c r="I5" i="1"/>
  <c r="I15" i="1" l="1"/>
  <c r="J15" i="1" s="1"/>
  <c r="K15" i="1" s="1"/>
  <c r="K192" i="1" l="1"/>
  <c r="J192" i="1"/>
  <c r="I192" i="1"/>
  <c r="H192" i="1"/>
  <c r="G192" i="1"/>
  <c r="F192" i="1"/>
  <c r="E192" i="1"/>
  <c r="K191" i="1"/>
  <c r="J191" i="1"/>
  <c r="I191" i="1"/>
  <c r="H191" i="1"/>
  <c r="K190" i="1"/>
  <c r="J190" i="1"/>
  <c r="I190" i="1"/>
  <c r="H190" i="1"/>
  <c r="K189" i="1"/>
  <c r="J189" i="1"/>
  <c r="I189" i="1"/>
  <c r="H189" i="1"/>
  <c r="K188" i="1"/>
  <c r="J188" i="1"/>
  <c r="I188" i="1"/>
  <c r="H188" i="1"/>
  <c r="K174" i="1"/>
  <c r="J174" i="1"/>
  <c r="I174" i="1"/>
  <c r="H174" i="1"/>
  <c r="K173" i="1"/>
  <c r="J173" i="1"/>
  <c r="I173" i="1"/>
  <c r="H173" i="1"/>
  <c r="K172" i="1"/>
  <c r="J172" i="1"/>
  <c r="I172" i="1"/>
  <c r="H172" i="1"/>
  <c r="K171" i="1"/>
  <c r="J171" i="1"/>
  <c r="I171" i="1"/>
  <c r="H171" i="1"/>
  <c r="K170" i="1"/>
  <c r="J170" i="1"/>
  <c r="I170" i="1"/>
  <c r="H170" i="1"/>
  <c r="K155" i="1"/>
  <c r="J155" i="1"/>
  <c r="I155" i="1"/>
  <c r="H155" i="1"/>
  <c r="K151" i="1"/>
  <c r="J151" i="1"/>
  <c r="I151" i="1"/>
  <c r="H151" i="1"/>
  <c r="G151" i="1"/>
  <c r="F151" i="1"/>
  <c r="E151" i="1"/>
  <c r="K146" i="1"/>
  <c r="J146" i="1"/>
  <c r="I146" i="1"/>
  <c r="H146" i="1"/>
  <c r="G146" i="1"/>
  <c r="F146" i="1"/>
  <c r="E146" i="1"/>
  <c r="K142" i="1"/>
  <c r="J142" i="1"/>
  <c r="I142" i="1"/>
  <c r="H142" i="1"/>
  <c r="K137" i="1"/>
  <c r="J137" i="1"/>
  <c r="I137" i="1"/>
  <c r="H137" i="1"/>
  <c r="K133" i="1"/>
  <c r="J133" i="1"/>
  <c r="I133" i="1"/>
  <c r="H133" i="1"/>
  <c r="K129" i="1"/>
  <c r="J129" i="1"/>
  <c r="I129" i="1"/>
  <c r="H129" i="1"/>
  <c r="K125" i="1"/>
  <c r="J125" i="1"/>
  <c r="I125" i="1"/>
  <c r="H125" i="1"/>
  <c r="K117" i="1"/>
  <c r="J117" i="1"/>
  <c r="I117" i="1"/>
  <c r="H117" i="1"/>
  <c r="K115" i="1"/>
  <c r="J115" i="1"/>
  <c r="I115" i="1"/>
  <c r="H115" i="1"/>
  <c r="K111" i="1"/>
  <c r="J111" i="1"/>
  <c r="I111" i="1"/>
  <c r="H111" i="1"/>
  <c r="K110" i="1"/>
  <c r="J110" i="1"/>
  <c r="I110" i="1"/>
  <c r="H110" i="1"/>
  <c r="K106" i="1"/>
  <c r="J106" i="1"/>
  <c r="I106" i="1"/>
  <c r="H106" i="1"/>
  <c r="K103" i="1"/>
  <c r="J103" i="1"/>
  <c r="I103" i="1"/>
  <c r="H103" i="1"/>
  <c r="K98" i="1"/>
  <c r="J98" i="1"/>
  <c r="I98" i="1"/>
  <c r="H98" i="1"/>
  <c r="G98" i="1"/>
  <c r="F98" i="1"/>
  <c r="E98" i="1"/>
  <c r="K94" i="1"/>
  <c r="J94" i="1"/>
  <c r="I94" i="1"/>
  <c r="H94" i="1"/>
  <c r="K86" i="1"/>
  <c r="J86" i="1"/>
  <c r="I86" i="1"/>
  <c r="H86" i="1"/>
  <c r="K84" i="1"/>
  <c r="J84" i="1"/>
  <c r="I84" i="1"/>
  <c r="H84" i="1"/>
  <c r="G84" i="1"/>
  <c r="F84" i="1"/>
  <c r="E84" i="1"/>
  <c r="K76" i="1"/>
  <c r="J76" i="1"/>
  <c r="I76" i="1"/>
  <c r="H76" i="1"/>
  <c r="K74" i="1"/>
  <c r="J74" i="1"/>
  <c r="I74" i="1"/>
  <c r="H74" i="1"/>
  <c r="K70" i="1"/>
  <c r="J70" i="1"/>
  <c r="I70" i="1"/>
  <c r="H70" i="1"/>
  <c r="K66" i="1"/>
  <c r="J66" i="1"/>
  <c r="H66" i="1"/>
  <c r="K62" i="1"/>
  <c r="J62" i="1"/>
  <c r="I62" i="1"/>
  <c r="H62" i="1"/>
  <c r="K59" i="1"/>
  <c r="J59" i="1"/>
  <c r="I59" i="1"/>
  <c r="H59" i="1"/>
  <c r="E59" i="1"/>
  <c r="K55" i="1"/>
  <c r="J55" i="1"/>
  <c r="I55" i="1"/>
  <c r="H55" i="1"/>
  <c r="K51" i="1"/>
  <c r="J51" i="1"/>
  <c r="I51" i="1"/>
  <c r="H51" i="1"/>
  <c r="G51" i="1"/>
  <c r="F51" i="1"/>
  <c r="E51" i="1"/>
  <c r="K46" i="1"/>
  <c r="J46" i="1"/>
  <c r="I46" i="1"/>
  <c r="H46" i="1"/>
  <c r="K43" i="1"/>
  <c r="J43" i="1"/>
  <c r="I43" i="1"/>
  <c r="H43" i="1"/>
  <c r="K39" i="1"/>
  <c r="J39" i="1"/>
  <c r="I39" i="1"/>
  <c r="H39" i="1"/>
  <c r="K28" i="1"/>
  <c r="J28" i="1"/>
  <c r="I28" i="1"/>
  <c r="H28" i="1"/>
  <c r="G28" i="1"/>
  <c r="F28" i="1"/>
  <c r="E28" i="1"/>
  <c r="K24" i="1"/>
  <c r="J24" i="1"/>
  <c r="I24" i="1"/>
  <c r="H24" i="1"/>
  <c r="K20" i="1"/>
  <c r="J20" i="1"/>
  <c r="I20" i="1"/>
  <c r="H20" i="1"/>
  <c r="K16" i="1"/>
  <c r="J16" i="1"/>
  <c r="I16" i="1"/>
  <c r="H16" i="1"/>
  <c r="K13" i="1"/>
  <c r="J13" i="1"/>
  <c r="I13" i="1"/>
  <c r="H13" i="1"/>
  <c r="K8" i="1"/>
  <c r="J8" i="1"/>
  <c r="I8" i="1"/>
  <c r="H8" i="1"/>
  <c r="K5" i="1"/>
  <c r="J5" i="1"/>
  <c r="H5" i="1"/>
</calcChain>
</file>

<file path=xl/sharedStrings.xml><?xml version="1.0" encoding="utf-8"?>
<sst xmlns="http://schemas.openxmlformats.org/spreadsheetml/2006/main" count="368" uniqueCount="203">
  <si>
    <t>ID</t>
  </si>
  <si>
    <t>BOKOVIK_ORD</t>
  </si>
  <si>
    <t>BOKOVIK_NAME</t>
  </si>
  <si>
    <t>ZN_LLL</t>
  </si>
  <si>
    <t>ZN_LL</t>
  </si>
  <si>
    <t>ZN_L</t>
  </si>
  <si>
    <t>ZN</t>
  </si>
  <si>
    <t>ZN_N</t>
  </si>
  <si>
    <t>ZN_NN</t>
  </si>
  <si>
    <t>ZN_NNN</t>
  </si>
  <si>
    <t>COMMENT</t>
  </si>
  <si>
    <t>Сортировка</t>
  </si>
  <si>
    <t>Показатель</t>
  </si>
  <si>
    <t>Единица измерения</t>
  </si>
  <si>
    <t>Факт</t>
  </si>
  <si>
    <t>План</t>
  </si>
  <si>
    <t>Примечание</t>
  </si>
  <si>
    <t>I. Экономическое развитие</t>
  </si>
  <si>
    <t xml:space="preserve"> 01. Число субъектов малого и среднего предпринимательства</t>
  </si>
  <si>
    <t>единиц на 10 тыс. человек населения</t>
  </si>
  <si>
    <t>Справочно:</t>
  </si>
  <si>
    <t xml:space="preserve">  Число субъектов малого и среднего предпринимательства</t>
  </si>
  <si>
    <t>единиц</t>
  </si>
  <si>
    <t xml:space="preserve"> 02. 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</t>
  </si>
  <si>
    <t>%</t>
  </si>
  <si>
    <t xml:space="preserve">  Среднесписочная численность работников (без внешних совместителей) малых предприятий</t>
  </si>
  <si>
    <t>человек</t>
  </si>
  <si>
    <t xml:space="preserve">  Среднесписочная численность работников (без внешних совместителей) средних предприятий</t>
  </si>
  <si>
    <t xml:space="preserve">  Среднесписочная численность работников (без внешних совместителей) крупных и средних предприятий и некоммерческих организаций (без субъектов малого предпринимательства)</t>
  </si>
  <si>
    <t xml:space="preserve"> 03. Объем инвестиций в основной капитал (за исключением бюджетных средств) в расчете на 1 жителя</t>
  </si>
  <si>
    <t>рублей</t>
  </si>
  <si>
    <t xml:space="preserve">  Объем инвестиций в основной капитал (за исключением бюджетных средств)</t>
  </si>
  <si>
    <t xml:space="preserve"> 04. Доля площади земельных участков, являющихся объектами налогообложения земельным налогом, в общей площади территории городского округа (муниципального района)</t>
  </si>
  <si>
    <t xml:space="preserve">  Площадь земельных участков, являющихся объектами налогообложения земельным налогом</t>
  </si>
  <si>
    <t>га</t>
  </si>
  <si>
    <t xml:space="preserve">  Общая площадь территории городского округа (муниципального района), подлежащая налогообложению в соответствии с действующим законодательством</t>
  </si>
  <si>
    <t xml:space="preserve"> 05. Доля прибыльных сельскохозяйственных организаций в общем их числе</t>
  </si>
  <si>
    <t xml:space="preserve">  Число прибыльных сельскохозяйственных организаций</t>
  </si>
  <si>
    <t xml:space="preserve">  Общее число сельскохозяйственных организаций</t>
  </si>
  <si>
    <t xml:space="preserve"> 06. 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</si>
  <si>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 xml:space="preserve">  Протяженность автомобильных дорог общего пользования местного значения, не отвечающих нормативным требованиям</t>
  </si>
  <si>
    <t>км</t>
  </si>
  <si>
    <t xml:space="preserve">  Общая протяженность автомобильных дорог общего пользования местного значения</t>
  </si>
  <si>
    <t xml:space="preserve"> 07. Доля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 (муниципальн</t>
  </si>
  <si>
    <t xml:space="preserve">  Среднегодовая численность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</t>
  </si>
  <si>
    <t xml:space="preserve"> 08. Среднемесячная номинальная начисленная заработная плата работников:</t>
  </si>
  <si>
    <t xml:space="preserve">  крупных и средних предприятий и некоммерческих организаций</t>
  </si>
  <si>
    <t xml:space="preserve">  муниципальных дошкольных образовательных учреждений</t>
  </si>
  <si>
    <t xml:space="preserve">  муниципальных общеобразовательных учреждений</t>
  </si>
  <si>
    <t xml:space="preserve">  учителей муниципальных общеобразовательных учреждений</t>
  </si>
  <si>
    <t xml:space="preserve">  муниципальных учреждений культуры и искусства</t>
  </si>
  <si>
    <t xml:space="preserve">  муниципальных учреждений физической культуры и спорта</t>
  </si>
  <si>
    <t>II. Дошкольное образование</t>
  </si>
  <si>
    <t xml:space="preserve"> 09. Доля детей в возрасте 1 - 6 лет, 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1 - 6 лет</t>
  </si>
  <si>
    <t xml:space="preserve">  Численность детей в возрасте 1 - 6 лет, получающих дошкольную образовательную услугу и (или) услугу по их содержанию в муниципальных образовательных учреждениях</t>
  </si>
  <si>
    <t xml:space="preserve">  Численность детей в возрасте 1 - 6 лет в муниципальном образовании</t>
  </si>
  <si>
    <t xml:space="preserve"> 10. Доля детей в возрасте 1 – 6 лет, состоящих на учете для определения в муниципальные дошкольные образовательные учреждения, в общей численности детей в возрасте 1 – 6 лет</t>
  </si>
  <si>
    <t xml:space="preserve">  Число детей в возрасте 1 - 6 лет, состоящих на учете для определения в муниципальные дошкольные образовательные учреждения</t>
  </si>
  <si>
    <t xml:space="preserve"> 11. 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образовательных дошкольных учреждений</t>
  </si>
  <si>
    <t xml:space="preserve">  Количество муниципальных дошкольных образовательных учреждений, здания которых находятся в аварийном состоянии или требуют капитального ремонта</t>
  </si>
  <si>
    <t xml:space="preserve">  Общее количество муниципальных дошкольных образовательных учреждений</t>
  </si>
  <si>
    <t>III. Общее и дополнительное образование</t>
  </si>
  <si>
    <t xml:space="preserve"> 13. Доля выпускников муниципальных общеобразовательных учреждений, не получивших аттестат о среднем (полном) образовании, в общей численности выпускников муниципальных общеобразовательных учреждений</t>
  </si>
  <si>
    <t xml:space="preserve">  Численность выпускников муниципальных общеобразовательных учреждений, не получивших аттестат о среднем (полном) образовании</t>
  </si>
  <si>
    <t xml:space="preserve">  Численность выпускников муниципальных общеобразовательных учреждений</t>
  </si>
  <si>
    <t xml:space="preserve"> 14. Доля муниципальных общеобразовательных учреждений, соответствующих современным требованиям обучения, в общем количестве общеобразовательных учреждений</t>
  </si>
  <si>
    <t xml:space="preserve">  Количество муниципальных общеобразовательных учреждений, соответствующих современным требованиям обучения</t>
  </si>
  <si>
    <t xml:space="preserve">  Общее количество муниципальных общеобразовательных учреждений</t>
  </si>
  <si>
    <t xml:space="preserve"> 15. 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</si>
  <si>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 xml:space="preserve">  Количество муниципальных общеобразовательных учреждений, здания которых находятся в аварийном состоянии или требуют капитального ремонта</t>
  </si>
  <si>
    <t xml:space="preserve"> 16. Доля детей первой и второй групп здоровья в общей численности обучающихся в муниципальных общеобразовательных учреждениях</t>
  </si>
  <si>
    <t xml:space="preserve">  Численность детей первой и второй групп здоровья, обучающихся в муниципальных общеобразовательных учреждениях</t>
  </si>
  <si>
    <t xml:space="preserve">  Общая численность обучающихся в муниципальных общеобразовательных учреждениях (всех групп здоровья)</t>
  </si>
  <si>
    <t xml:space="preserve"> 17. Доля обучающихся в муниципальных общеобразовательных учреждениях, занимающихся во вторую (третью) смену, в общей численности обучающихся в муниципальных общеобразовательных учреждениях</t>
  </si>
  <si>
    <t xml:space="preserve">  Численность обучающихся в муниципальных общеобразовательных учреждениях, занимающихся во вторую (третью) смену</t>
  </si>
  <si>
    <t xml:space="preserve">  Численность лиц, обучающихся в муниципальных общеобразовательных учреждениях</t>
  </si>
  <si>
    <t xml:space="preserve"> 18. Расходы бюджета муниципального образования на общее образование в расчете на 1 обучающегося в муниципальных общеобразовательных учреждениях</t>
  </si>
  <si>
    <t xml:space="preserve">  Общий объем расходов бюджета муниципального образования на общее образование</t>
  </si>
  <si>
    <t>тыс.рублей</t>
  </si>
  <si>
    <t xml:space="preserve">  Численность лиц, обучающихся в муниципальных общеобразовательных учреждениях (среднегодовая)</t>
  </si>
  <si>
    <t xml:space="preserve"> 19. Доля детей в возрасте 5 - 18 лет, получающих услуги по дополнительному образованию в организациях различной организационно-правовой формы и формы собственности, в общей численности детей данной возрастной группы</t>
  </si>
  <si>
    <t xml:space="preserve">  Численность детей в возрасте 5 – 18 лет, получающих услуги по дополнительному образованию в организациях различной организационно-правовой формы и формы собственности</t>
  </si>
  <si>
    <t xml:space="preserve">  Численность детей в возрасте 5 – 18 лет, получающих услуги по дополнительному образованию в организациях, подведомственных органам управления в сфере образования (форма федерального статистического наблюдения № 1-ДО (сводная))</t>
  </si>
  <si>
    <t xml:space="preserve">  Численность детей в возрасте 5 – 18 лет, получающих услуги по дополнительному образованию в организациях, подведомственных органам управления в сфере культуры (форма федерального статистического наблюдения № 1-ДМШ )</t>
  </si>
  <si>
    <t xml:space="preserve">  Численность детей в возрасте 5 – 18 лет, получающих услуги по дополнительному образованию в организациях, подведомственных органам управления в сфере спорта (форма федерального статистического наблюдения № 5-ФК)</t>
  </si>
  <si>
    <t xml:space="preserve">  Численность детей в возрасте 5 – 18 лет в городском округе (муниципальном районе)</t>
  </si>
  <si>
    <t>IV. Культура</t>
  </si>
  <si>
    <t xml:space="preserve"> 20. Уровень фактической обеспеченности учреждениями культуры в городском округе (муниципальном районе) от нормативной потребности:</t>
  </si>
  <si>
    <t xml:space="preserve">  клубами и учреждениями клубного типа</t>
  </si>
  <si>
    <t xml:space="preserve">  библиотеками</t>
  </si>
  <si>
    <t xml:space="preserve">  парками культуры и отдыха</t>
  </si>
  <si>
    <t xml:space="preserve">  Фактическая обеспеченность клубами и учреждениями клубного типа в городском округе (муниципальном районе)</t>
  </si>
  <si>
    <t xml:space="preserve">  Нормативная потребность в клубах и учреждениях клубного типа в городском округе (муниципальном районе)</t>
  </si>
  <si>
    <t xml:space="preserve">  Фактическая обеспеченность библиотеками в городском округе (муниципальном районе)</t>
  </si>
  <si>
    <t xml:space="preserve">  Нормативная потребность в библиотеках в городском округе (муниципальном районе)</t>
  </si>
  <si>
    <t xml:space="preserve">  Фактическая обеспеченность парками культуры и отдыха в городском округе (муниципальном районе)</t>
  </si>
  <si>
    <t xml:space="preserve">  Нормативная потребность в парках культуры и отдыха в городском округе (муниципальном районе)</t>
  </si>
  <si>
    <t xml:space="preserve"> 21. 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</si>
  <si>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 xml:space="preserve">  Количество муниципальных учреждений культуры, здания которых находятся в аварийном состоянии или требуют капитального ремонта</t>
  </si>
  <si>
    <t xml:space="preserve">  Общее количество муниципальных учреждений культуры</t>
  </si>
  <si>
    <t xml:space="preserve"> 22. Доля объектов культурного наследия, находящихся в муниципальной собственности и требующих консервации или реставрации, в общем количестве объектов культурного наследия, находящихся в муниципальной собственности</t>
  </si>
  <si>
    <t xml:space="preserve">  Количество объектов культурного наследия, находящихся в муниципальной собственности и требующих консервации или реставрации</t>
  </si>
  <si>
    <t xml:space="preserve">  Общее количество объектов культурного наследия, находящихся в муниципальной собственности</t>
  </si>
  <si>
    <t>V. Физическая культура и спорт</t>
  </si>
  <si>
    <t xml:space="preserve"> 23. Доля населения, систематически занимающегося физической культурой и спортом</t>
  </si>
  <si>
    <t xml:space="preserve">  Численность лиц, систематически занимающихся физической культурой и спортом</t>
  </si>
  <si>
    <t xml:space="preserve"> 23.1 Доля обучающихся, систематически занимающихся физической культурой и спортом</t>
  </si>
  <si>
    <t xml:space="preserve">  Численность обучающихся, систематически занимающихся физической культурой и спортом</t>
  </si>
  <si>
    <t>VI. Жилищное строительство и обеспечение граждан жильем</t>
  </si>
  <si>
    <t xml:space="preserve"> 24. Общая площадь жилых помещений, приходящаяся в среднем на 1 жителя - всего</t>
  </si>
  <si>
    <t>кв. метров</t>
  </si>
  <si>
    <t xml:space="preserve">  Общая площадь жилых помещений, приходящаяся в среднем на 1 жителя, введенная в действие за год</t>
  </si>
  <si>
    <t xml:space="preserve">  Площадь всего жилищного фонда в городском округе (муниципальном районе) на конец года (за исключением служебного жилищного фонда федеральных органов исполнительной власти, в которых законодательством Российской Федерации предусмотрена военная или приравне</t>
  </si>
  <si>
    <t xml:space="preserve">  Площадь всех жилых помещений в жилых домах и нежилых зданиях в городском округе (муниципальном районе), введенных в установленном порядке в эксплуатацию и построенных населением в отчетном году</t>
  </si>
  <si>
    <t xml:space="preserve"> 25. Площадь земельных участков, предоставленных для строительства в расчете на 10 тыс. человек населения, всего</t>
  </si>
  <si>
    <t>в том числе:</t>
  </si>
  <si>
    <t xml:space="preserve">  для жилищного строительства, индивидуального жилищного строительства и комплексного освоения в целях жилищного строительства</t>
  </si>
  <si>
    <t xml:space="preserve">  Площадь земельных участков, предоставленных для строительства, - всего</t>
  </si>
  <si>
    <t xml:space="preserve">  Площадь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</t>
  </si>
  <si>
    <t xml:space="preserve"> 26. Площадь земельных участков, предоставленных для строительства, в отношении которых с даты принятия решения о предоставлении земельного участка или подписания протокола о результатах торгов (конкурсов, аукционов) не было получено разрешение на ввод в э</t>
  </si>
  <si>
    <t xml:space="preserve">  объектов жилищного строительства - в течение 3 лет</t>
  </si>
  <si>
    <t xml:space="preserve">  иных объектов капитального строительства - в течение 5 лет</t>
  </si>
  <si>
    <t>VII. Жилищно-коммунальное хозяйство</t>
  </si>
  <si>
    <t xml:space="preserve"> 27. Доля многоквартирных домов, в которых собственники помещений выбрали и реализуют один из способов управления многоквартирными домами в общем числе многоквартирных домов, в которых собственники помещений должны выбрать способ управления данными домами:</t>
  </si>
  <si>
    <t xml:space="preserve">  Количество многоквартирных домов, в которых собственники помещений выбрали и реализуют один из способов управления многоквартирными домами</t>
  </si>
  <si>
    <t xml:space="preserve">  Общее число многоквартирных домов, в которых собственники помещений должны выбрать способ управления данными домами</t>
  </si>
  <si>
    <t xml:space="preserve"> 28. 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</t>
  </si>
  <si>
    <t xml:space="preserve">  Количество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</t>
  </si>
  <si>
    <t xml:space="preserve">  Общее число организаций коммунального комплекса, осуществляющих свою деятельность на территории городского округа (муниципального района)</t>
  </si>
  <si>
    <t xml:space="preserve"> 29. Доля многоквартирных домов, расположенных на земельных участках, в отношении которых осуществлен государственный кадастровый учет</t>
  </si>
  <si>
    <t xml:space="preserve">  Число многоквартирных домов, расположенных на земельных участках, в отношении которых осуществлен государственный кадастровый учет, в том числе по двухквартирным домам, расположенным на двух земельных участках, в отношении которых (каждого из двух) осущес</t>
  </si>
  <si>
    <t xml:space="preserve">  Общее число многоквартирных домов, имеющих разрешение на ввод в эксплуатацию</t>
  </si>
  <si>
    <t xml:space="preserve"> 30. Доля населения, получившего жилые помещения и улучшившего жилищные условия в отчетном году, в общей численности населения, состоящего на учете в качестве нуждающегося в жилых помещениях</t>
  </si>
  <si>
    <t xml:space="preserve">  Численность населения, состоящего на учете в качестве нуждающихся в жилых помещениях, получившего жилые помещения и улучшившего жилищные условия в отчетном году</t>
  </si>
  <si>
    <t xml:space="preserve">  Общая численность населения, состоящего на учете в качестве нуждающихся в жилых помещениях</t>
  </si>
  <si>
    <t>VIII. Организация муниципального управления</t>
  </si>
  <si>
    <t xml:space="preserve"> 31. Доля налоговых и неналоговых доходов местного бюджета (за исключением поступлений налоговых доходов по дополнительным нормативам отчислений) в общем объеме собственных доходов бюджета муниципального образования (без учета субвенций)</t>
  </si>
  <si>
    <t xml:space="preserve">  Объем налоговых и неналоговых доходов местного бюджета (за исключением поступлений налоговых доходов по дополнительным нормативам отчислений, возвратов остатков субсидий, субвенций и иных межбюджетных трансфертов, имеющих целевое назначение)</t>
  </si>
  <si>
    <t>тыс. рублей</t>
  </si>
  <si>
    <t xml:space="preserve">  Общий объем собственных доходов бюджета муниципального образования (без учета субвенций)</t>
  </si>
  <si>
    <t xml:space="preserve"> 32. Доля основных фондов организаций муниципальной формы собственности, находящихся в стадии банкротства, в основных фондах организаций муниципальной формы собственности (на конец года, по полной учетной стоимости)</t>
  </si>
  <si>
    <t xml:space="preserve">  Полная учетная стоимость основных фондов организаций муниципальной формы собственности, находящихся в стадии банкротства на конец года</t>
  </si>
  <si>
    <t xml:space="preserve">  Полная учетная стоимость основных фондов всех организаций муниципальной формы собственности на конец года</t>
  </si>
  <si>
    <t xml:space="preserve"> 33. Объем не завершенного в установленные сроки строительства, осуществляемого за счет средств бюджета городского округа (муниципального района)</t>
  </si>
  <si>
    <t xml:space="preserve"> 34. 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</t>
  </si>
  <si>
    <t xml:space="preserve">  Сумма просроченной кредиторской задолженности по оплате труда (включая начисления на оплату труда) муниципальных учреждений на конец года</t>
  </si>
  <si>
    <t xml:space="preserve">  Общий объем расходов муниципального образования на оплату труда (включая начисления на оплату труда)</t>
  </si>
  <si>
    <t xml:space="preserve"> 35. Расходы бюджета муниципального образования на содержание работников органов местного самоуправления в расчете на одного жителя муниципального образования</t>
  </si>
  <si>
    <t xml:space="preserve">  Объем расходов бюджета муниципального образования на содержание работников органов местного самоуправления</t>
  </si>
  <si>
    <t xml:space="preserve"> 36. Наличие в городском округе (муниципальном районе) утвержденного генерального плана городского округа (схемы территориального планирования муниципального района)</t>
  </si>
  <si>
    <t>да (1) / нет (0)</t>
  </si>
  <si>
    <t xml:space="preserve"> 37. Удовлетворенность населения деятельностью органов местного самоуправления городского округа (муниципального района), % от числа опрошенных</t>
  </si>
  <si>
    <t>% от числа опрошенных</t>
  </si>
  <si>
    <t xml:space="preserve">  Удовлетворенность населения качеством дошкольного образования</t>
  </si>
  <si>
    <t xml:space="preserve">  Удовлетворенность населения качеством общего образования</t>
  </si>
  <si>
    <t xml:space="preserve">  Удовлетворенность населения качеством дополнительного образования детей</t>
  </si>
  <si>
    <t xml:space="preserve">  Удовлетворенность населения жилищно-коммунальными услугами</t>
  </si>
  <si>
    <t xml:space="preserve">  Удовлетворенность населения информационной открытостью органов местного самоуправления городского округа (муниципального района)</t>
  </si>
  <si>
    <t xml:space="preserve">  Удовлетворенность населения качеством предоставляемых услуг в сфере культуры (качеством культурного обслуживания)</t>
  </si>
  <si>
    <t xml:space="preserve"> 38. Среднегодовая численность постоянного населения</t>
  </si>
  <si>
    <t>тыс. человек</t>
  </si>
  <si>
    <t>IX. Энергосбережение и повышение энергетической эффективности</t>
  </si>
  <si>
    <t xml:space="preserve"> 39. Удельная величина потребления энергетических ресурсов в многоквартирных домах</t>
  </si>
  <si>
    <t xml:space="preserve">  39.1 электрическая энергия</t>
  </si>
  <si>
    <t>кВт·ч на 1 проживающего</t>
  </si>
  <si>
    <t xml:space="preserve">  39.2 тепловая энергия</t>
  </si>
  <si>
    <t>Гкал на 1 м2 общей площади</t>
  </si>
  <si>
    <t xml:space="preserve">  39.3 горячая вода</t>
  </si>
  <si>
    <t>м3 на 1 проживающего</t>
  </si>
  <si>
    <t xml:space="preserve">  39.4 холодная вода</t>
  </si>
  <si>
    <t xml:space="preserve">  39.5 природный газ</t>
  </si>
  <si>
    <t xml:space="preserve">  Объем потребления энергетического ресурса в многоквартирных домах:</t>
  </si>
  <si>
    <t xml:space="preserve">   электрическая энергия</t>
  </si>
  <si>
    <t>тыс. кВт ч</t>
  </si>
  <si>
    <t xml:space="preserve">   тепловая энергия</t>
  </si>
  <si>
    <t>Гкал</t>
  </si>
  <si>
    <t xml:space="preserve">   горячая вода</t>
  </si>
  <si>
    <t>тыс. м3</t>
  </si>
  <si>
    <t xml:space="preserve">   холодная вода</t>
  </si>
  <si>
    <t xml:space="preserve">   природный газ</t>
  </si>
  <si>
    <t xml:space="preserve">  Общая площадь многоквартирных домов</t>
  </si>
  <si>
    <t xml:space="preserve">  Число проживающих в многоквартирных домах, которые снабжаются электрической энергией</t>
  </si>
  <si>
    <t xml:space="preserve">  Число проживающих в многоквартирных домах, которые снабжаются горячей водой</t>
  </si>
  <si>
    <t xml:space="preserve">  Число проживающих в многоквартирных домах, которые снабжаются холодной водой</t>
  </si>
  <si>
    <t xml:space="preserve">  Число проживающих в многоквартирных домах, которые снабжаются природным газом</t>
  </si>
  <si>
    <t xml:space="preserve"> 40. Удельная величина потребления энергетических ресурсов муниципальными бюджетными учреждениями:</t>
  </si>
  <si>
    <t xml:space="preserve">  электрическая энергия</t>
  </si>
  <si>
    <t>кВт·ч на 1 жителя</t>
  </si>
  <si>
    <t xml:space="preserve">  тепловая энергия</t>
  </si>
  <si>
    <t xml:space="preserve">  горячая вода</t>
  </si>
  <si>
    <t>м3 на 1 жителя</t>
  </si>
  <si>
    <t xml:space="preserve">  холодная вода</t>
  </si>
  <si>
    <t xml:space="preserve">  природный газ</t>
  </si>
  <si>
    <t xml:space="preserve">  Объем потребления энергетического ресурса муниципальными учреждениями:</t>
  </si>
  <si>
    <t>тыс. кВт·ч</t>
  </si>
  <si>
    <t xml:space="preserve">  Общая площадь муниципальных учреждений</t>
  </si>
  <si>
    <t>X. Проведение независимой оценки качества условий оказания услуг организациями в сферах культуры, охраны здоровья, образования и социального обслуживания</t>
  </si>
  <si>
    <t xml:space="preserve"> 41. Результаты независимой оценки качества условий оказания услуг муниципальными организациями в сферах культуры, охраны здоровья, образования, социального обслуживания и иными организациями, расположенными на территориях соответствующих муниципальных образований и оказывающими услуги в указанных сф</t>
  </si>
  <si>
    <t xml:space="preserve">  в сфере культуры</t>
  </si>
  <si>
    <t>баллы</t>
  </si>
  <si>
    <t xml:space="preserve">  в сфере образования</t>
  </si>
  <si>
    <t xml:space="preserve">  в сфере охраны здоровья</t>
  </si>
  <si>
    <t xml:space="preserve">  в сфере социального обслуживания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</si>
</sst>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#,###,###,##0.00;\-###,###,###,###,##0.00;0"/>
  </numFmts>
  <fonts count="6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charset val="134"/>
      <scheme val="minor"/>
    </font>
    <font>
      <b/>
      <sz val="11"/>
      <name val="Calibri"/>
      <charset val="134"/>
      <scheme val="minor"/>
    </font>
    <font>
      <sz val="11"/>
      <name val="Calibri"/>
      <charset val="134"/>
      <scheme val="minor"/>
    </font>
    <font>
      <sz val="1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rgb="FFE6F0F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DFFFDF"/>
        <bgColor indexed="64"/>
      </patternFill>
    </fill>
    <fill>
      <patternFill patternType="solid">
        <fgColor rgb="FFFFFFE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top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64" fontId="4" fillId="4" borderId="1" xfId="0" applyNumberFormat="1" applyFont="1" applyFill="1" applyBorder="1"/>
    <xf numFmtId="164" fontId="4" fillId="5" borderId="1" xfId="0" applyNumberFormat="1" applyFont="1" applyFill="1" applyBorder="1" applyAlignment="1"/>
    <xf numFmtId="164" fontId="4" fillId="6" borderId="1" xfId="0" applyNumberFormat="1" applyFont="1" applyFill="1" applyBorder="1"/>
    <xf numFmtId="0" fontId="4" fillId="4" borderId="1" xfId="0" applyFont="1" applyFill="1" applyBorder="1"/>
    <xf numFmtId="0" fontId="4" fillId="6" borderId="1" xfId="0" applyFont="1" applyFill="1" applyBorder="1"/>
    <xf numFmtId="0" fontId="5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164" fontId="1" fillId="6" borderId="1" xfId="0" applyNumberFormat="1" applyFont="1" applyFill="1" applyBorder="1"/>
    <xf numFmtId="164" fontId="1" fillId="5" borderId="1" xfId="0" applyNumberFormat="1" applyFont="1" applyFill="1" applyBorder="1" applyAlignment="1"/>
    <xf numFmtId="164" fontId="4" fillId="7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206"/>
  <sheetViews>
    <sheetView tabSelected="1" view="pageBreakPreview" zoomScaleNormal="100" zoomScaleSheetLayoutView="100" workbookViewId="0">
      <pane xSplit="4" ySplit="4" topLeftCell="F14" activePane="bottomRight" state="frozen"/>
      <selection pane="topRight" activeCell="E1" sqref="E1"/>
      <selection pane="bottomLeft" activeCell="A5" sqref="A5"/>
      <selection pane="bottomRight" activeCell="L146" sqref="L146"/>
    </sheetView>
  </sheetViews>
  <sheetFormatPr defaultColWidth="9" defaultRowHeight="15"/>
  <cols>
    <col min="2" max="2" width="14.28515625" customWidth="1"/>
    <col min="3" max="3" width="71.42578125" style="1" customWidth="1"/>
    <col min="4" max="4" width="15.7109375" style="2" customWidth="1"/>
    <col min="5" max="5" width="15.5703125" customWidth="1"/>
    <col min="6" max="6" width="15.42578125" customWidth="1"/>
    <col min="7" max="7" width="15.28515625" customWidth="1"/>
    <col min="8" max="8" width="16" customWidth="1"/>
    <col min="9" max="9" width="15.28515625" customWidth="1"/>
    <col min="10" max="10" width="14.85546875" customWidth="1"/>
    <col min="11" max="11" width="15.140625" customWidth="1"/>
    <col min="12" max="12" width="28.5703125" customWidth="1"/>
  </cols>
  <sheetData>
    <row r="1" spans="1:12">
      <c r="A1" s="3" t="s">
        <v>0</v>
      </c>
      <c r="B1" s="4" t="s">
        <v>1</v>
      </c>
      <c r="C1" s="5" t="s">
        <v>2</v>
      </c>
      <c r="D1" s="5"/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</row>
    <row r="2" spans="1:12">
      <c r="A2" s="3"/>
      <c r="B2" s="17" t="s">
        <v>11</v>
      </c>
      <c r="C2" s="17" t="s">
        <v>12</v>
      </c>
      <c r="D2" s="17" t="s">
        <v>13</v>
      </c>
      <c r="E2" s="17" t="s">
        <v>14</v>
      </c>
      <c r="F2" s="17"/>
      <c r="G2" s="17"/>
      <c r="H2" s="17"/>
      <c r="I2" s="17" t="s">
        <v>15</v>
      </c>
      <c r="J2" s="17"/>
      <c r="K2" s="17"/>
      <c r="L2" s="17" t="s">
        <v>16</v>
      </c>
    </row>
    <row r="3" spans="1:12">
      <c r="A3" s="3"/>
      <c r="B3" s="17"/>
      <c r="C3" s="17"/>
      <c r="D3" s="17"/>
      <c r="E3" s="6">
        <v>2021</v>
      </c>
      <c r="F3" s="6">
        <v>2022</v>
      </c>
      <c r="G3" s="6">
        <v>2023</v>
      </c>
      <c r="H3" s="6">
        <v>2024</v>
      </c>
      <c r="I3" s="6">
        <v>2025</v>
      </c>
      <c r="J3" s="6">
        <v>2026</v>
      </c>
      <c r="K3" s="6">
        <v>2027</v>
      </c>
      <c r="L3" s="17"/>
    </row>
    <row r="4" spans="1:12">
      <c r="A4" s="3">
        <v>28677</v>
      </c>
      <c r="B4" s="7">
        <v>0</v>
      </c>
      <c r="C4" s="8" t="s">
        <v>17</v>
      </c>
      <c r="D4" s="9"/>
      <c r="E4" s="11"/>
      <c r="F4" s="11"/>
      <c r="G4" s="11"/>
      <c r="H4" s="11"/>
      <c r="I4" s="11"/>
      <c r="J4" s="11"/>
      <c r="K4" s="11"/>
      <c r="L4" s="14"/>
    </row>
    <row r="5" spans="1:12" ht="45">
      <c r="A5" s="3">
        <v>28678</v>
      </c>
      <c r="B5" s="7">
        <v>1</v>
      </c>
      <c r="C5" s="8" t="s">
        <v>18</v>
      </c>
      <c r="D5" s="10" t="s">
        <v>19</v>
      </c>
      <c r="E5" s="12">
        <v>364.79</v>
      </c>
      <c r="F5" s="12">
        <v>322.97000000000003</v>
      </c>
      <c r="G5" s="12">
        <v>332.38</v>
      </c>
      <c r="H5" s="12">
        <f t="shared" ref="H5:K5" si="0">IF(H167=0,,H7/H167*10)</f>
        <v>309.26083262531859</v>
      </c>
      <c r="I5" s="12">
        <f>IF(I167=0,,I7/I167*10)</f>
        <v>304.5267489711934</v>
      </c>
      <c r="J5" s="12">
        <f t="shared" si="0"/>
        <v>302.41935483870969</v>
      </c>
      <c r="K5" s="12">
        <f t="shared" si="0"/>
        <v>304.6875</v>
      </c>
      <c r="L5" s="14"/>
    </row>
    <row r="6" spans="1:12">
      <c r="A6" s="3">
        <v>28679</v>
      </c>
      <c r="B6" s="7">
        <v>2</v>
      </c>
      <c r="C6" s="8" t="s">
        <v>20</v>
      </c>
      <c r="D6" s="9"/>
      <c r="E6" s="11"/>
      <c r="F6" s="11"/>
      <c r="G6" s="11"/>
      <c r="H6" s="11"/>
      <c r="I6" s="11"/>
      <c r="J6" s="11"/>
      <c r="K6" s="11"/>
      <c r="L6" s="14"/>
    </row>
    <row r="7" spans="1:12">
      <c r="A7" s="3">
        <v>28680</v>
      </c>
      <c r="B7" s="7">
        <v>3</v>
      </c>
      <c r="C7" s="8" t="s">
        <v>21</v>
      </c>
      <c r="D7" s="9" t="s">
        <v>22</v>
      </c>
      <c r="E7" s="13">
        <v>385</v>
      </c>
      <c r="F7" s="13">
        <v>371</v>
      </c>
      <c r="G7" s="13">
        <v>385</v>
      </c>
      <c r="H7" s="13">
        <v>364</v>
      </c>
      <c r="I7" s="13">
        <v>370</v>
      </c>
      <c r="J7" s="13">
        <v>375</v>
      </c>
      <c r="K7" s="13">
        <v>390</v>
      </c>
      <c r="L7" s="15"/>
    </row>
    <row r="8" spans="1:12" ht="60">
      <c r="A8" s="3">
        <v>28681</v>
      </c>
      <c r="B8" s="7">
        <v>4</v>
      </c>
      <c r="C8" s="8" t="s">
        <v>23</v>
      </c>
      <c r="D8" s="9" t="s">
        <v>24</v>
      </c>
      <c r="E8" s="12">
        <v>4.3</v>
      </c>
      <c r="F8" s="12">
        <v>4.8099999999999996</v>
      </c>
      <c r="G8" s="12">
        <v>5.19</v>
      </c>
      <c r="H8" s="12">
        <f t="shared" ref="H8:K8" si="1">IF(H12+H10=0,,(H10+H11)/(H12+H10)*100)</f>
        <v>4.4146629877808437</v>
      </c>
      <c r="I8" s="12">
        <f t="shared" si="1"/>
        <v>4.3348281016442458</v>
      </c>
      <c r="J8" s="12">
        <f t="shared" si="1"/>
        <v>4.3131569409206234</v>
      </c>
      <c r="K8" s="12">
        <f t="shared" si="1"/>
        <v>4.2331714087439281</v>
      </c>
      <c r="L8" s="14"/>
    </row>
    <row r="9" spans="1:12">
      <c r="A9" s="3">
        <v>28682</v>
      </c>
      <c r="B9" s="7">
        <v>5</v>
      </c>
      <c r="C9" s="8" t="s">
        <v>20</v>
      </c>
      <c r="D9" s="9"/>
      <c r="E9" s="11"/>
      <c r="F9" s="11"/>
      <c r="G9" s="11"/>
      <c r="H9" s="11"/>
      <c r="I9" s="11"/>
      <c r="J9" s="11"/>
      <c r="K9" s="11"/>
      <c r="L9" s="14"/>
    </row>
    <row r="10" spans="1:12" ht="30">
      <c r="A10" s="3">
        <v>28683</v>
      </c>
      <c r="B10" s="7">
        <v>6</v>
      </c>
      <c r="C10" s="8" t="s">
        <v>25</v>
      </c>
      <c r="D10" s="9" t="s">
        <v>26</v>
      </c>
      <c r="E10" s="13">
        <v>93</v>
      </c>
      <c r="F10" s="13">
        <v>99</v>
      </c>
      <c r="G10" s="13">
        <v>108</v>
      </c>
      <c r="H10" s="13">
        <v>112</v>
      </c>
      <c r="I10" s="13">
        <v>116</v>
      </c>
      <c r="J10" s="13">
        <v>119</v>
      </c>
      <c r="K10" s="13">
        <v>122</v>
      </c>
      <c r="L10" s="15"/>
    </row>
    <row r="11" spans="1:12" ht="30">
      <c r="A11" s="3">
        <v>28684</v>
      </c>
      <c r="B11" s="7">
        <v>7</v>
      </c>
      <c r="C11" s="8" t="s">
        <v>27</v>
      </c>
      <c r="D11" s="9" t="s">
        <v>26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5"/>
    </row>
    <row r="12" spans="1:12" ht="45">
      <c r="A12" s="3">
        <v>28685</v>
      </c>
      <c r="B12" s="7">
        <v>8</v>
      </c>
      <c r="C12" s="8" t="s">
        <v>28</v>
      </c>
      <c r="D12" s="9" t="s">
        <v>26</v>
      </c>
      <c r="E12" s="13">
        <v>2068</v>
      </c>
      <c r="F12" s="13">
        <v>1959</v>
      </c>
      <c r="G12" s="13">
        <v>1972</v>
      </c>
      <c r="H12" s="13">
        <v>2425</v>
      </c>
      <c r="I12" s="13">
        <v>2560</v>
      </c>
      <c r="J12" s="13">
        <v>2640</v>
      </c>
      <c r="K12" s="13">
        <v>2760</v>
      </c>
      <c r="L12" s="15"/>
    </row>
    <row r="13" spans="1:12" ht="30">
      <c r="A13" s="3">
        <v>28686</v>
      </c>
      <c r="B13" s="7">
        <v>9</v>
      </c>
      <c r="C13" s="8" t="s">
        <v>29</v>
      </c>
      <c r="D13" s="9" t="s">
        <v>30</v>
      </c>
      <c r="E13" s="12">
        <v>105563.58</v>
      </c>
      <c r="F13" s="12">
        <v>108616.35</v>
      </c>
      <c r="G13" s="12">
        <v>255361.22</v>
      </c>
      <c r="H13" s="12">
        <f t="shared" ref="H13:K13" si="2">IF(H167=0,,H15/H167/1000)</f>
        <v>253867.37976210707</v>
      </c>
      <c r="I13" s="12">
        <f t="shared" si="2"/>
        <v>248435.95507900906</v>
      </c>
      <c r="J13" s="12">
        <f t="shared" si="2"/>
        <v>245910.12275184688</v>
      </c>
      <c r="K13" s="12">
        <f t="shared" si="2"/>
        <v>240655.33081629337</v>
      </c>
      <c r="L13" s="14"/>
    </row>
    <row r="14" spans="1:12">
      <c r="A14" s="3">
        <v>28687</v>
      </c>
      <c r="B14" s="7">
        <v>10</v>
      </c>
      <c r="C14" s="8" t="s">
        <v>20</v>
      </c>
      <c r="D14" s="9"/>
      <c r="E14" s="11"/>
      <c r="F14" s="11"/>
      <c r="G14" s="11"/>
      <c r="H14" s="11"/>
      <c r="I14" s="11"/>
      <c r="J14" s="11"/>
      <c r="K14" s="11"/>
      <c r="L14" s="14"/>
    </row>
    <row r="15" spans="1:12" ht="30">
      <c r="A15" s="3">
        <v>28688</v>
      </c>
      <c r="B15" s="7">
        <v>11</v>
      </c>
      <c r="C15" s="8" t="s">
        <v>31</v>
      </c>
      <c r="D15" s="9" t="s">
        <v>30</v>
      </c>
      <c r="E15" s="13">
        <v>1114118000</v>
      </c>
      <c r="F15" s="13">
        <v>1247676000</v>
      </c>
      <c r="G15" s="13">
        <v>2957849000</v>
      </c>
      <c r="H15" s="13">
        <f>G15*1.02/100+G15</f>
        <v>2988019059.8000002</v>
      </c>
      <c r="I15" s="13">
        <f t="shared" ref="I15:K15" si="3">H15*1.02/100+H15</f>
        <v>3018496854.20996</v>
      </c>
      <c r="J15" s="13">
        <f t="shared" si="3"/>
        <v>3049285522.1229014</v>
      </c>
      <c r="K15" s="13">
        <f t="shared" si="3"/>
        <v>3080388234.448555</v>
      </c>
      <c r="L15" s="15"/>
    </row>
    <row r="16" spans="1:12" ht="45">
      <c r="A16" s="3">
        <v>28689</v>
      </c>
      <c r="B16" s="7">
        <v>12</v>
      </c>
      <c r="C16" s="8" t="s">
        <v>32</v>
      </c>
      <c r="D16" s="9" t="s">
        <v>24</v>
      </c>
      <c r="E16" s="12">
        <v>19.559999999999999</v>
      </c>
      <c r="F16" s="12">
        <v>19.91</v>
      </c>
      <c r="G16" s="12">
        <v>20.07</v>
      </c>
      <c r="H16" s="12">
        <f t="shared" ref="H16:K16" si="4">IF(H19=0,,H18/H19*100)</f>
        <v>20.419780927835053</v>
      </c>
      <c r="I16" s="12">
        <f t="shared" si="4"/>
        <v>20.57667525773196</v>
      </c>
      <c r="J16" s="12">
        <f t="shared" si="4"/>
        <v>20.721649484536083</v>
      </c>
      <c r="K16" s="12">
        <f t="shared" si="4"/>
        <v>20.905283505154635</v>
      </c>
      <c r="L16" s="14"/>
    </row>
    <row r="17" spans="1:12">
      <c r="A17" s="3">
        <v>28690</v>
      </c>
      <c r="B17" s="7">
        <v>13</v>
      </c>
      <c r="C17" s="8" t="s">
        <v>20</v>
      </c>
      <c r="D17" s="9"/>
      <c r="E17" s="11"/>
      <c r="F17" s="11"/>
      <c r="G17" s="11"/>
      <c r="H17" s="11"/>
      <c r="I17" s="11"/>
      <c r="J17" s="11"/>
      <c r="K17" s="11"/>
      <c r="L17" s="14"/>
    </row>
    <row r="18" spans="1:12" ht="30">
      <c r="A18" s="3">
        <v>28691</v>
      </c>
      <c r="B18" s="7">
        <v>14</v>
      </c>
      <c r="C18" s="8" t="s">
        <v>33</v>
      </c>
      <c r="D18" s="9" t="s">
        <v>34</v>
      </c>
      <c r="E18" s="13">
        <v>607.04999999999995</v>
      </c>
      <c r="F18" s="13">
        <v>618.02</v>
      </c>
      <c r="G18" s="13">
        <v>623</v>
      </c>
      <c r="H18" s="13">
        <v>633.83000000000004</v>
      </c>
      <c r="I18" s="13">
        <v>638.70000000000005</v>
      </c>
      <c r="J18" s="13">
        <v>643.20000000000005</v>
      </c>
      <c r="K18" s="13">
        <v>648.9</v>
      </c>
      <c r="L18" s="15"/>
    </row>
    <row r="19" spans="1:12" ht="45">
      <c r="A19" s="3">
        <v>28692</v>
      </c>
      <c r="B19" s="7">
        <v>15</v>
      </c>
      <c r="C19" s="8" t="s">
        <v>35</v>
      </c>
      <c r="D19" s="9" t="s">
        <v>34</v>
      </c>
      <c r="E19" s="13">
        <v>3104</v>
      </c>
      <c r="F19" s="13">
        <v>3104</v>
      </c>
      <c r="G19" s="13">
        <v>3104</v>
      </c>
      <c r="H19" s="13">
        <v>3104</v>
      </c>
      <c r="I19" s="13">
        <v>3104</v>
      </c>
      <c r="J19" s="13">
        <v>3104</v>
      </c>
      <c r="K19" s="13">
        <v>3104</v>
      </c>
      <c r="L19" s="15"/>
    </row>
    <row r="20" spans="1:12" ht="30">
      <c r="A20" s="3">
        <v>28693</v>
      </c>
      <c r="B20" s="7">
        <v>16</v>
      </c>
      <c r="C20" s="8" t="s">
        <v>36</v>
      </c>
      <c r="D20" s="9" t="s">
        <v>24</v>
      </c>
      <c r="E20" s="12">
        <v>42.86</v>
      </c>
      <c r="F20" s="12">
        <v>50</v>
      </c>
      <c r="G20" s="12">
        <v>60</v>
      </c>
      <c r="H20" s="12">
        <f t="shared" ref="H20:K20" si="5">IF(H23=0,,H22/H23*100)</f>
        <v>60</v>
      </c>
      <c r="I20" s="12">
        <f t="shared" si="5"/>
        <v>60</v>
      </c>
      <c r="J20" s="12">
        <f t="shared" si="5"/>
        <v>50</v>
      </c>
      <c r="K20" s="12">
        <f t="shared" si="5"/>
        <v>42.857142857142854</v>
      </c>
      <c r="L20" s="14"/>
    </row>
    <row r="21" spans="1:12">
      <c r="A21" s="3">
        <v>28694</v>
      </c>
      <c r="B21" s="7">
        <v>17</v>
      </c>
      <c r="C21" s="8" t="s">
        <v>20</v>
      </c>
      <c r="D21" s="9"/>
      <c r="E21" s="11"/>
      <c r="F21" s="11"/>
      <c r="G21" s="11"/>
      <c r="H21" s="11"/>
      <c r="I21" s="11"/>
      <c r="J21" s="11"/>
      <c r="K21" s="11"/>
      <c r="L21" s="14"/>
    </row>
    <row r="22" spans="1:12">
      <c r="A22" s="3">
        <v>28695</v>
      </c>
      <c r="B22" s="7">
        <v>18</v>
      </c>
      <c r="C22" s="8" t="s">
        <v>37</v>
      </c>
      <c r="D22" s="9" t="s">
        <v>22</v>
      </c>
      <c r="E22" s="13">
        <v>3</v>
      </c>
      <c r="F22" s="13">
        <v>3</v>
      </c>
      <c r="G22" s="13">
        <v>3</v>
      </c>
      <c r="H22" s="13">
        <v>3</v>
      </c>
      <c r="I22" s="13">
        <v>3</v>
      </c>
      <c r="J22" s="13">
        <v>3</v>
      </c>
      <c r="K22" s="13">
        <v>3</v>
      </c>
      <c r="L22" s="15"/>
    </row>
    <row r="23" spans="1:12">
      <c r="A23" s="3">
        <v>28696</v>
      </c>
      <c r="B23" s="7">
        <v>19</v>
      </c>
      <c r="C23" s="8" t="s">
        <v>38</v>
      </c>
      <c r="D23" s="9" t="s">
        <v>22</v>
      </c>
      <c r="E23" s="13">
        <v>7</v>
      </c>
      <c r="F23" s="13">
        <v>6</v>
      </c>
      <c r="G23" s="13">
        <v>5</v>
      </c>
      <c r="H23" s="13">
        <v>5</v>
      </c>
      <c r="I23" s="13">
        <v>5</v>
      </c>
      <c r="J23" s="13">
        <v>6</v>
      </c>
      <c r="K23" s="13">
        <v>7</v>
      </c>
      <c r="L23" s="15"/>
    </row>
    <row r="24" spans="1:12" ht="60">
      <c r="A24" s="3">
        <v>28697</v>
      </c>
      <c r="B24" s="7">
        <v>20</v>
      </c>
      <c r="C24" s="8" t="s">
        <v>39</v>
      </c>
      <c r="D24" s="9" t="s">
        <v>24</v>
      </c>
      <c r="E24" s="12">
        <v>100</v>
      </c>
      <c r="F24" s="12">
        <v>100</v>
      </c>
      <c r="G24" s="12">
        <v>100</v>
      </c>
      <c r="H24" s="12">
        <f t="shared" ref="H24:K24" si="6">IF(H27=0,,H26/H27*100)</f>
        <v>100</v>
      </c>
      <c r="I24" s="12">
        <f t="shared" si="6"/>
        <v>100</v>
      </c>
      <c r="J24" s="12">
        <f t="shared" si="6"/>
        <v>100</v>
      </c>
      <c r="K24" s="12">
        <f t="shared" si="6"/>
        <v>100</v>
      </c>
      <c r="L24" s="14"/>
    </row>
    <row r="25" spans="1:12">
      <c r="A25" s="3">
        <v>28698</v>
      </c>
      <c r="B25" s="7">
        <v>21</v>
      </c>
      <c r="C25" s="8" t="s">
        <v>20</v>
      </c>
      <c r="D25" s="9"/>
      <c r="E25" s="11"/>
      <c r="F25" s="11"/>
      <c r="G25" s="11"/>
      <c r="H25" s="11"/>
      <c r="I25" s="11"/>
      <c r="J25" s="11"/>
      <c r="K25" s="11"/>
      <c r="L25" s="14"/>
    </row>
    <row r="26" spans="1:12" ht="30">
      <c r="A26" s="3">
        <v>28699</v>
      </c>
      <c r="B26" s="7">
        <v>22</v>
      </c>
      <c r="C26" s="8" t="s">
        <v>40</v>
      </c>
      <c r="D26" s="9" t="s">
        <v>41</v>
      </c>
      <c r="E26" s="13">
        <v>61</v>
      </c>
      <c r="F26" s="13">
        <v>61</v>
      </c>
      <c r="G26" s="13">
        <v>61.9</v>
      </c>
      <c r="H26" s="13">
        <v>60.9</v>
      </c>
      <c r="I26" s="13">
        <v>61.8</v>
      </c>
      <c r="J26" s="13">
        <v>61.8</v>
      </c>
      <c r="K26" s="13">
        <v>61.8</v>
      </c>
      <c r="L26" s="15"/>
    </row>
    <row r="27" spans="1:12" ht="30">
      <c r="A27" s="3">
        <v>28700</v>
      </c>
      <c r="B27" s="7">
        <v>23</v>
      </c>
      <c r="C27" s="8" t="s">
        <v>42</v>
      </c>
      <c r="D27" s="9" t="s">
        <v>41</v>
      </c>
      <c r="E27" s="13">
        <v>61</v>
      </c>
      <c r="F27" s="13">
        <v>61</v>
      </c>
      <c r="G27" s="13">
        <v>61.9</v>
      </c>
      <c r="H27" s="13">
        <v>60.9</v>
      </c>
      <c r="I27" s="13">
        <v>61.8</v>
      </c>
      <c r="J27" s="13">
        <v>61.8</v>
      </c>
      <c r="K27" s="13">
        <v>61.8</v>
      </c>
      <c r="L27" s="15"/>
    </row>
    <row r="28" spans="1:12" ht="60">
      <c r="A28" s="3">
        <v>28701</v>
      </c>
      <c r="B28" s="7">
        <v>24</v>
      </c>
      <c r="C28" s="8" t="s">
        <v>43</v>
      </c>
      <c r="D28" s="9" t="s">
        <v>24</v>
      </c>
      <c r="E28" s="12">
        <f t="shared" ref="E28:K28" si="7">IF(E167=0,,E30/E167/10)</f>
        <v>0</v>
      </c>
      <c r="F28" s="12">
        <f t="shared" si="7"/>
        <v>0</v>
      </c>
      <c r="G28" s="12">
        <f t="shared" si="7"/>
        <v>0</v>
      </c>
      <c r="H28" s="12">
        <f t="shared" si="7"/>
        <v>0</v>
      </c>
      <c r="I28" s="12">
        <f t="shared" si="7"/>
        <v>0</v>
      </c>
      <c r="J28" s="12">
        <f t="shared" si="7"/>
        <v>0</v>
      </c>
      <c r="K28" s="12">
        <f t="shared" si="7"/>
        <v>0</v>
      </c>
      <c r="L28" s="14"/>
    </row>
    <row r="29" spans="1:12">
      <c r="A29" s="3">
        <v>28702</v>
      </c>
      <c r="B29" s="7">
        <v>25</v>
      </c>
      <c r="C29" s="8" t="s">
        <v>20</v>
      </c>
      <c r="D29" s="9"/>
      <c r="E29" s="11"/>
      <c r="F29" s="11"/>
      <c r="G29" s="11"/>
      <c r="H29" s="11"/>
      <c r="I29" s="11"/>
      <c r="J29" s="11"/>
      <c r="K29" s="11"/>
      <c r="L29" s="14"/>
    </row>
    <row r="30" spans="1:12" ht="60">
      <c r="A30" s="3">
        <v>28703</v>
      </c>
      <c r="B30" s="7">
        <v>26</v>
      </c>
      <c r="C30" s="8" t="s">
        <v>44</v>
      </c>
      <c r="D30" s="9" t="s">
        <v>26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5"/>
    </row>
    <row r="31" spans="1:12" ht="30">
      <c r="A31" s="3">
        <v>28704</v>
      </c>
      <c r="B31" s="7">
        <v>27</v>
      </c>
      <c r="C31" s="8" t="s">
        <v>45</v>
      </c>
      <c r="D31" s="9"/>
      <c r="E31" s="13"/>
      <c r="F31" s="13"/>
      <c r="G31" s="13"/>
      <c r="H31" s="13"/>
      <c r="I31" s="13"/>
      <c r="J31" s="13"/>
      <c r="K31" s="13"/>
      <c r="L31" s="15"/>
    </row>
    <row r="32" spans="1:12">
      <c r="A32" s="3">
        <v>28705</v>
      </c>
      <c r="B32" s="7">
        <v>28</v>
      </c>
      <c r="C32" s="8" t="s">
        <v>46</v>
      </c>
      <c r="D32" s="9" t="s">
        <v>30</v>
      </c>
      <c r="E32" s="13">
        <v>71973.600000000006</v>
      </c>
      <c r="F32" s="13">
        <v>77348.2</v>
      </c>
      <c r="G32" s="13">
        <v>94024</v>
      </c>
      <c r="H32" s="13">
        <v>118111.7</v>
      </c>
      <c r="I32" s="13">
        <v>123544.84</v>
      </c>
      <c r="J32" s="13">
        <v>129227.9</v>
      </c>
      <c r="K32" s="13">
        <v>134397.01999999999</v>
      </c>
      <c r="L32" s="15"/>
    </row>
    <row r="33" spans="1:12">
      <c r="A33" s="3">
        <v>28706</v>
      </c>
      <c r="B33" s="7">
        <v>29</v>
      </c>
      <c r="C33" s="8" t="s">
        <v>47</v>
      </c>
      <c r="D33" s="9" t="s">
        <v>30</v>
      </c>
      <c r="E33" s="13">
        <v>49264.2</v>
      </c>
      <c r="F33" s="13">
        <v>59617.9</v>
      </c>
      <c r="G33" s="13">
        <v>70527.8</v>
      </c>
      <c r="H33" s="13">
        <v>76030.2</v>
      </c>
      <c r="I33" s="13">
        <v>79527.59</v>
      </c>
      <c r="J33" s="13">
        <v>83185.86</v>
      </c>
      <c r="K33" s="13">
        <v>86513.29</v>
      </c>
      <c r="L33" s="15"/>
    </row>
    <row r="34" spans="1:12">
      <c r="A34" s="3">
        <v>28707</v>
      </c>
      <c r="B34" s="7">
        <v>30</v>
      </c>
      <c r="C34" s="8" t="s">
        <v>48</v>
      </c>
      <c r="D34" s="9" t="s">
        <v>30</v>
      </c>
      <c r="E34" s="13">
        <v>91356.25</v>
      </c>
      <c r="F34" s="13">
        <v>107326</v>
      </c>
      <c r="G34" s="13">
        <v>108445.4</v>
      </c>
      <c r="H34" s="13">
        <v>108152.4</v>
      </c>
      <c r="I34" s="13">
        <v>113127.41</v>
      </c>
      <c r="J34" s="13">
        <v>118331.27</v>
      </c>
      <c r="K34" s="13">
        <v>123064.52</v>
      </c>
      <c r="L34" s="15"/>
    </row>
    <row r="35" spans="1:12">
      <c r="A35" s="3">
        <v>28708</v>
      </c>
      <c r="B35" s="7">
        <v>31</v>
      </c>
      <c r="C35" s="8" t="s">
        <v>49</v>
      </c>
      <c r="D35" s="9" t="s">
        <v>30</v>
      </c>
      <c r="E35" s="13">
        <v>113981.96</v>
      </c>
      <c r="F35" s="13">
        <v>124949</v>
      </c>
      <c r="G35" s="13">
        <v>129260.7</v>
      </c>
      <c r="H35" s="13">
        <v>126311.6</v>
      </c>
      <c r="I35" s="13">
        <v>132121.93</v>
      </c>
      <c r="J35" s="13">
        <v>138199.54</v>
      </c>
      <c r="K35" s="13">
        <v>143727.51999999999</v>
      </c>
      <c r="L35" s="15"/>
    </row>
    <row r="36" spans="1:12">
      <c r="A36" s="3">
        <v>28709</v>
      </c>
      <c r="B36" s="7">
        <v>32</v>
      </c>
      <c r="C36" s="8" t="s">
        <v>50</v>
      </c>
      <c r="D36" s="9" t="s">
        <v>30</v>
      </c>
      <c r="E36" s="13">
        <v>57724.99</v>
      </c>
      <c r="F36" s="13">
        <v>68649.42</v>
      </c>
      <c r="G36" s="13">
        <v>78722.8</v>
      </c>
      <c r="H36" s="13">
        <v>91758.78</v>
      </c>
      <c r="I36" s="13">
        <v>95979.68</v>
      </c>
      <c r="J36" s="13">
        <v>100394.75</v>
      </c>
      <c r="K36" s="13">
        <v>104410.54</v>
      </c>
      <c r="L36" s="15"/>
    </row>
    <row r="37" spans="1:12">
      <c r="A37" s="3">
        <v>28710</v>
      </c>
      <c r="B37" s="7">
        <v>33</v>
      </c>
      <c r="C37" s="8" t="s">
        <v>51</v>
      </c>
      <c r="D37" s="9" t="s">
        <v>30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5"/>
    </row>
    <row r="38" spans="1:12">
      <c r="A38" s="3">
        <v>28711</v>
      </c>
      <c r="B38" s="7">
        <v>34</v>
      </c>
      <c r="C38" s="8" t="s">
        <v>52</v>
      </c>
      <c r="D38" s="9"/>
      <c r="E38" s="11"/>
      <c r="F38" s="11"/>
      <c r="G38" s="11"/>
      <c r="H38" s="11"/>
      <c r="I38" s="11"/>
      <c r="J38" s="11"/>
      <c r="K38" s="11"/>
      <c r="L38" s="14"/>
    </row>
    <row r="39" spans="1:12" ht="60">
      <c r="A39" s="3">
        <v>28712</v>
      </c>
      <c r="B39" s="7">
        <v>35</v>
      </c>
      <c r="C39" s="8" t="s">
        <v>53</v>
      </c>
      <c r="D39" s="9" t="s">
        <v>24</v>
      </c>
      <c r="E39" s="12">
        <v>97.78</v>
      </c>
      <c r="F39" s="12">
        <v>93.14</v>
      </c>
      <c r="G39" s="12">
        <v>80.94</v>
      </c>
      <c r="H39" s="12">
        <f t="shared" ref="H39:K39" si="8">IF(H42=0,,H41/H42*100)</f>
        <v>94.265734265734267</v>
      </c>
      <c r="I39" s="12">
        <f t="shared" si="8"/>
        <v>91.356382978723403</v>
      </c>
      <c r="J39" s="12">
        <f t="shared" si="8"/>
        <v>81.507656065959949</v>
      </c>
      <c r="K39" s="12">
        <f t="shared" si="8"/>
        <v>80.552359033371687</v>
      </c>
      <c r="L39" s="14"/>
    </row>
    <row r="40" spans="1:12">
      <c r="A40" s="3">
        <v>28713</v>
      </c>
      <c r="B40" s="7">
        <v>36</v>
      </c>
      <c r="C40" s="8" t="s">
        <v>20</v>
      </c>
      <c r="D40" s="9"/>
      <c r="E40" s="11"/>
      <c r="F40" s="11"/>
      <c r="G40" s="11"/>
      <c r="H40" s="11"/>
      <c r="I40" s="11"/>
      <c r="J40" s="11"/>
      <c r="K40" s="11"/>
      <c r="L40" s="14"/>
    </row>
    <row r="41" spans="1:12" ht="45">
      <c r="A41" s="3">
        <v>28714</v>
      </c>
      <c r="B41" s="7">
        <v>37</v>
      </c>
      <c r="C41" s="8" t="s">
        <v>54</v>
      </c>
      <c r="D41" s="9" t="s">
        <v>26</v>
      </c>
      <c r="E41" s="13">
        <v>704</v>
      </c>
      <c r="F41" s="13">
        <v>679</v>
      </c>
      <c r="G41" s="13">
        <v>654</v>
      </c>
      <c r="H41" s="13">
        <v>674</v>
      </c>
      <c r="I41" s="13">
        <v>687</v>
      </c>
      <c r="J41" s="13">
        <v>692</v>
      </c>
      <c r="K41" s="13">
        <v>700</v>
      </c>
      <c r="L41" s="15"/>
    </row>
    <row r="42" spans="1:12">
      <c r="A42" s="3">
        <v>28715</v>
      </c>
      <c r="B42" s="7">
        <v>38</v>
      </c>
      <c r="C42" s="8" t="s">
        <v>55</v>
      </c>
      <c r="D42" s="9" t="s">
        <v>26</v>
      </c>
      <c r="E42" s="13">
        <v>720</v>
      </c>
      <c r="F42" s="13">
        <v>729</v>
      </c>
      <c r="G42" s="18">
        <v>752</v>
      </c>
      <c r="H42" s="18">
        <v>715</v>
      </c>
      <c r="I42" s="18">
        <v>752</v>
      </c>
      <c r="J42" s="18">
        <v>849</v>
      </c>
      <c r="K42" s="18">
        <v>869</v>
      </c>
      <c r="L42" s="15"/>
    </row>
    <row r="43" spans="1:12" ht="45">
      <c r="A43" s="3">
        <v>28716</v>
      </c>
      <c r="B43" s="7">
        <v>39</v>
      </c>
      <c r="C43" s="8" t="s">
        <v>56</v>
      </c>
      <c r="D43" s="9" t="s">
        <v>24</v>
      </c>
      <c r="E43" s="12">
        <v>12.5</v>
      </c>
      <c r="F43" s="12">
        <v>21.81</v>
      </c>
      <c r="G43" s="19">
        <v>21.91</v>
      </c>
      <c r="H43" s="19">
        <f t="shared" ref="H43:K43" si="9">IF(H42=0,,H45/H42*100)</f>
        <v>24.755244755244753</v>
      </c>
      <c r="I43" s="19">
        <f t="shared" si="9"/>
        <v>21.143617021276594</v>
      </c>
      <c r="J43" s="19">
        <f t="shared" si="9"/>
        <v>20.848056537102476</v>
      </c>
      <c r="K43" s="19">
        <f t="shared" si="9"/>
        <v>20.713463751438436</v>
      </c>
      <c r="L43" s="14"/>
    </row>
    <row r="44" spans="1:12">
      <c r="A44" s="3">
        <v>28717</v>
      </c>
      <c r="B44" s="7">
        <v>40</v>
      </c>
      <c r="C44" s="8" t="s">
        <v>20</v>
      </c>
      <c r="D44" s="9"/>
      <c r="E44" s="11"/>
      <c r="F44" s="11"/>
      <c r="G44" s="11"/>
      <c r="H44" s="11"/>
      <c r="I44" s="11"/>
      <c r="J44" s="11"/>
      <c r="K44" s="11"/>
      <c r="L44" s="14"/>
    </row>
    <row r="45" spans="1:12" ht="30">
      <c r="A45" s="3">
        <v>28718</v>
      </c>
      <c r="B45" s="7">
        <v>41</v>
      </c>
      <c r="C45" s="8" t="s">
        <v>57</v>
      </c>
      <c r="D45" s="9" t="s">
        <v>26</v>
      </c>
      <c r="E45" s="13">
        <v>90</v>
      </c>
      <c r="F45" s="13">
        <v>159</v>
      </c>
      <c r="G45" s="13">
        <v>177</v>
      </c>
      <c r="H45" s="13">
        <v>177</v>
      </c>
      <c r="I45" s="13">
        <v>159</v>
      </c>
      <c r="J45" s="13">
        <v>177</v>
      </c>
      <c r="K45" s="13">
        <v>180</v>
      </c>
      <c r="L45" s="15"/>
    </row>
    <row r="46" spans="1:12" ht="60">
      <c r="A46" s="3">
        <v>28719</v>
      </c>
      <c r="B46" s="7">
        <v>42</v>
      </c>
      <c r="C46" s="8" t="s">
        <v>58</v>
      </c>
      <c r="D46" s="9" t="s">
        <v>24</v>
      </c>
      <c r="E46" s="12">
        <v>25</v>
      </c>
      <c r="F46" s="12">
        <v>25</v>
      </c>
      <c r="G46" s="12">
        <v>25</v>
      </c>
      <c r="H46" s="12">
        <f t="shared" ref="H46:K46" si="10">IF(H49=0,,H48/H49*100)</f>
        <v>25</v>
      </c>
      <c r="I46" s="12">
        <f t="shared" si="10"/>
        <v>25</v>
      </c>
      <c r="J46" s="12">
        <f t="shared" si="10"/>
        <v>25</v>
      </c>
      <c r="K46" s="12">
        <f t="shared" si="10"/>
        <v>25</v>
      </c>
      <c r="L46" s="14"/>
    </row>
    <row r="47" spans="1:12">
      <c r="A47" s="3">
        <v>28720</v>
      </c>
      <c r="B47" s="7">
        <v>43</v>
      </c>
      <c r="C47" s="8" t="s">
        <v>20</v>
      </c>
      <c r="D47" s="9"/>
      <c r="E47" s="11"/>
      <c r="F47" s="11"/>
      <c r="G47" s="11"/>
      <c r="H47" s="11"/>
      <c r="I47" s="11"/>
      <c r="J47" s="11"/>
      <c r="K47" s="11"/>
      <c r="L47" s="14"/>
    </row>
    <row r="48" spans="1:12" ht="45">
      <c r="A48" s="3">
        <v>28721</v>
      </c>
      <c r="B48" s="7">
        <v>44</v>
      </c>
      <c r="C48" s="8" t="s">
        <v>59</v>
      </c>
      <c r="D48" s="9" t="s">
        <v>22</v>
      </c>
      <c r="E48" s="13">
        <v>1</v>
      </c>
      <c r="F48" s="13">
        <v>1</v>
      </c>
      <c r="G48" s="13">
        <v>1</v>
      </c>
      <c r="H48" s="13">
        <v>1</v>
      </c>
      <c r="I48" s="13">
        <v>1</v>
      </c>
      <c r="J48" s="13">
        <v>1</v>
      </c>
      <c r="K48" s="13">
        <v>1</v>
      </c>
      <c r="L48" s="15"/>
    </row>
    <row r="49" spans="1:12" ht="30">
      <c r="A49" s="3">
        <v>28722</v>
      </c>
      <c r="B49" s="7">
        <v>45</v>
      </c>
      <c r="C49" s="8" t="s">
        <v>60</v>
      </c>
      <c r="D49" s="9" t="s">
        <v>22</v>
      </c>
      <c r="E49" s="13">
        <v>4</v>
      </c>
      <c r="F49" s="13">
        <v>4</v>
      </c>
      <c r="G49" s="13">
        <v>4</v>
      </c>
      <c r="H49" s="13">
        <v>4</v>
      </c>
      <c r="I49" s="13">
        <v>4</v>
      </c>
      <c r="J49" s="13">
        <v>4</v>
      </c>
      <c r="K49" s="13">
        <v>4</v>
      </c>
      <c r="L49" s="15"/>
    </row>
    <row r="50" spans="1:12">
      <c r="A50" s="3">
        <v>28723</v>
      </c>
      <c r="B50" s="7">
        <v>46</v>
      </c>
      <c r="C50" s="8" t="s">
        <v>61</v>
      </c>
      <c r="D50" s="9"/>
      <c r="E50" s="11"/>
      <c r="F50" s="11"/>
      <c r="G50" s="11"/>
      <c r="H50" s="11"/>
      <c r="I50" s="11"/>
      <c r="J50" s="11"/>
      <c r="K50" s="11"/>
      <c r="L50" s="14"/>
    </row>
    <row r="51" spans="1:12" ht="60">
      <c r="A51" s="3">
        <v>28724</v>
      </c>
      <c r="B51" s="7">
        <v>47</v>
      </c>
      <c r="C51" s="8" t="s">
        <v>62</v>
      </c>
      <c r="D51" s="9" t="s">
        <v>24</v>
      </c>
      <c r="E51" s="12">
        <f t="shared" ref="E51:K51" si="11">IF(E54=0,,E53/E54*100)</f>
        <v>0</v>
      </c>
      <c r="F51" s="12">
        <f t="shared" si="11"/>
        <v>0</v>
      </c>
      <c r="G51" s="12">
        <f t="shared" si="11"/>
        <v>0</v>
      </c>
      <c r="H51" s="12">
        <f t="shared" si="11"/>
        <v>0</v>
      </c>
      <c r="I51" s="12">
        <f t="shared" si="11"/>
        <v>0</v>
      </c>
      <c r="J51" s="12">
        <f t="shared" si="11"/>
        <v>0</v>
      </c>
      <c r="K51" s="12">
        <f t="shared" si="11"/>
        <v>0</v>
      </c>
      <c r="L51" s="15"/>
    </row>
    <row r="52" spans="1:12">
      <c r="A52" s="3">
        <v>28725</v>
      </c>
      <c r="B52" s="7">
        <v>48</v>
      </c>
      <c r="C52" s="8" t="s">
        <v>20</v>
      </c>
      <c r="D52" s="9"/>
      <c r="E52" s="11"/>
      <c r="F52" s="11"/>
      <c r="G52" s="11"/>
      <c r="H52" s="11"/>
      <c r="I52" s="11"/>
      <c r="J52" s="11"/>
      <c r="K52" s="11"/>
      <c r="L52" s="14"/>
    </row>
    <row r="53" spans="1:12" ht="30">
      <c r="A53" s="3">
        <v>28726</v>
      </c>
      <c r="B53" s="7">
        <v>49</v>
      </c>
      <c r="C53" s="8" t="s">
        <v>63</v>
      </c>
      <c r="D53" s="9" t="s">
        <v>26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5"/>
    </row>
    <row r="54" spans="1:12" ht="30">
      <c r="A54" s="3">
        <v>28727</v>
      </c>
      <c r="B54" s="7">
        <v>50</v>
      </c>
      <c r="C54" s="8" t="s">
        <v>64</v>
      </c>
      <c r="D54" s="9" t="s">
        <v>26</v>
      </c>
      <c r="E54" s="13">
        <v>40</v>
      </c>
      <c r="F54" s="13">
        <v>26</v>
      </c>
      <c r="G54" s="13">
        <v>29</v>
      </c>
      <c r="H54" s="13">
        <v>24</v>
      </c>
      <c r="I54" s="13">
        <v>40</v>
      </c>
      <c r="J54" s="13">
        <v>24</v>
      </c>
      <c r="K54" s="13">
        <v>29</v>
      </c>
      <c r="L54" s="15"/>
    </row>
    <row r="55" spans="1:12" ht="45">
      <c r="A55" s="3">
        <v>28728</v>
      </c>
      <c r="B55" s="7">
        <v>51</v>
      </c>
      <c r="C55" s="8" t="s">
        <v>65</v>
      </c>
      <c r="D55" s="9" t="s">
        <v>24</v>
      </c>
      <c r="E55" s="12">
        <v>100</v>
      </c>
      <c r="F55" s="12">
        <v>100</v>
      </c>
      <c r="G55" s="12">
        <v>100</v>
      </c>
      <c r="H55" s="12">
        <f t="shared" ref="H55:K55" si="12">IF(H58=0,,H57/H58*100)</f>
        <v>100</v>
      </c>
      <c r="I55" s="12">
        <f t="shared" si="12"/>
        <v>100</v>
      </c>
      <c r="J55" s="12">
        <f t="shared" si="12"/>
        <v>100</v>
      </c>
      <c r="K55" s="12">
        <f t="shared" si="12"/>
        <v>100</v>
      </c>
      <c r="L55" s="14"/>
    </row>
    <row r="56" spans="1:12">
      <c r="A56" s="3">
        <v>28729</v>
      </c>
      <c r="B56" s="7">
        <v>52</v>
      </c>
      <c r="C56" s="8" t="s">
        <v>20</v>
      </c>
      <c r="D56" s="9"/>
      <c r="E56" s="11"/>
      <c r="F56" s="11"/>
      <c r="G56" s="11"/>
      <c r="H56" s="11"/>
      <c r="I56" s="11"/>
      <c r="J56" s="11"/>
      <c r="K56" s="11"/>
      <c r="L56" s="14"/>
    </row>
    <row r="57" spans="1:12" ht="30">
      <c r="A57" s="3">
        <v>28730</v>
      </c>
      <c r="B57" s="7">
        <v>53</v>
      </c>
      <c r="C57" s="16" t="s">
        <v>66</v>
      </c>
      <c r="D57" s="9" t="s">
        <v>22</v>
      </c>
      <c r="E57" s="13">
        <v>2</v>
      </c>
      <c r="F57" s="13">
        <v>2</v>
      </c>
      <c r="G57" s="13">
        <v>2</v>
      </c>
      <c r="H57" s="13">
        <v>2</v>
      </c>
      <c r="I57" s="13">
        <v>2</v>
      </c>
      <c r="J57" s="13">
        <v>2</v>
      </c>
      <c r="K57" s="13">
        <v>2</v>
      </c>
      <c r="L57" s="15"/>
    </row>
    <row r="58" spans="1:12">
      <c r="A58" s="3">
        <v>28731</v>
      </c>
      <c r="B58" s="7">
        <v>54</v>
      </c>
      <c r="C58" s="8" t="s">
        <v>67</v>
      </c>
      <c r="D58" s="9" t="s">
        <v>22</v>
      </c>
      <c r="E58" s="13">
        <v>2</v>
      </c>
      <c r="F58" s="13">
        <v>2</v>
      </c>
      <c r="G58" s="13">
        <v>2</v>
      </c>
      <c r="H58" s="13">
        <v>2</v>
      </c>
      <c r="I58" s="13">
        <v>2</v>
      </c>
      <c r="J58" s="13">
        <v>2</v>
      </c>
      <c r="K58" s="13">
        <v>2</v>
      </c>
      <c r="L58" s="15"/>
    </row>
    <row r="59" spans="1:12" ht="60">
      <c r="A59" s="3">
        <v>28732</v>
      </c>
      <c r="B59" s="7">
        <v>55</v>
      </c>
      <c r="C59" s="8" t="s">
        <v>68</v>
      </c>
      <c r="D59" s="9" t="s">
        <v>24</v>
      </c>
      <c r="E59" s="12">
        <f t="shared" ref="E59:K59" si="13">IF(E54=0,,E61/E58*100)</f>
        <v>0</v>
      </c>
      <c r="F59" s="12">
        <v>50</v>
      </c>
      <c r="G59" s="12">
        <v>50</v>
      </c>
      <c r="H59" s="12">
        <f t="shared" si="13"/>
        <v>50</v>
      </c>
      <c r="I59" s="12">
        <f t="shared" si="13"/>
        <v>50</v>
      </c>
      <c r="J59" s="12">
        <f t="shared" si="13"/>
        <v>50</v>
      </c>
      <c r="K59" s="12">
        <f t="shared" si="13"/>
        <v>50</v>
      </c>
      <c r="L59" s="14"/>
    </row>
    <row r="60" spans="1:12">
      <c r="A60" s="3">
        <v>28733</v>
      </c>
      <c r="B60" s="7">
        <v>56</v>
      </c>
      <c r="C60" s="8" t="s">
        <v>20</v>
      </c>
      <c r="D60" s="9"/>
      <c r="E60" s="11"/>
      <c r="F60" s="11"/>
      <c r="G60" s="11"/>
      <c r="H60" s="11"/>
      <c r="I60" s="11"/>
      <c r="J60" s="11"/>
      <c r="K60" s="11"/>
      <c r="L60" s="14"/>
    </row>
    <row r="61" spans="1:12" ht="45">
      <c r="A61" s="3">
        <v>28734</v>
      </c>
      <c r="B61" s="7">
        <v>57</v>
      </c>
      <c r="C61" s="16" t="s">
        <v>69</v>
      </c>
      <c r="D61" s="9" t="s">
        <v>22</v>
      </c>
      <c r="E61" s="13">
        <v>0</v>
      </c>
      <c r="F61" s="13">
        <v>1</v>
      </c>
      <c r="G61" s="13">
        <v>1</v>
      </c>
      <c r="H61" s="13">
        <v>1</v>
      </c>
      <c r="I61" s="13">
        <v>1</v>
      </c>
      <c r="J61" s="13">
        <v>1</v>
      </c>
      <c r="K61" s="13">
        <v>1</v>
      </c>
      <c r="L61" s="15"/>
    </row>
    <row r="62" spans="1:12" ht="30">
      <c r="A62" s="3">
        <v>28735</v>
      </c>
      <c r="B62" s="7">
        <v>58</v>
      </c>
      <c r="C62" s="8" t="s">
        <v>70</v>
      </c>
      <c r="D62" s="9" t="s">
        <v>24</v>
      </c>
      <c r="E62" s="12">
        <v>95.32</v>
      </c>
      <c r="F62" s="12">
        <v>94.65</v>
      </c>
      <c r="G62" s="12">
        <v>95.56</v>
      </c>
      <c r="H62" s="12">
        <f t="shared" ref="H62:K62" si="14">IF(H65=0,,H64/H65*100)</f>
        <v>92.550607287449395</v>
      </c>
      <c r="I62" s="12">
        <f t="shared" si="14"/>
        <v>92.550607287449395</v>
      </c>
      <c r="J62" s="12">
        <f t="shared" si="14"/>
        <v>95.555555555555557</v>
      </c>
      <c r="K62" s="12">
        <f t="shared" si="14"/>
        <v>96.15384615384616</v>
      </c>
      <c r="L62" s="14"/>
    </row>
    <row r="63" spans="1:12">
      <c r="A63" s="3">
        <v>28736</v>
      </c>
      <c r="B63" s="7">
        <v>59</v>
      </c>
      <c r="C63" s="8" t="s">
        <v>20</v>
      </c>
      <c r="D63" s="9"/>
      <c r="E63" s="11"/>
      <c r="F63" s="11"/>
      <c r="G63" s="11"/>
      <c r="H63" s="11"/>
      <c r="I63" s="11"/>
      <c r="J63" s="11"/>
      <c r="K63" s="11"/>
      <c r="L63" s="14"/>
    </row>
    <row r="64" spans="1:12" ht="30">
      <c r="A64" s="3">
        <v>28737</v>
      </c>
      <c r="B64" s="7">
        <v>60</v>
      </c>
      <c r="C64" s="8" t="s">
        <v>71</v>
      </c>
      <c r="D64" s="9" t="s">
        <v>26</v>
      </c>
      <c r="E64" s="13">
        <v>1060</v>
      </c>
      <c r="F64" s="13">
        <v>1044</v>
      </c>
      <c r="G64" s="13">
        <v>1075</v>
      </c>
      <c r="H64" s="13">
        <v>1143</v>
      </c>
      <c r="I64" s="13">
        <v>1143</v>
      </c>
      <c r="J64" s="13">
        <v>1075</v>
      </c>
      <c r="K64" s="13">
        <v>1250</v>
      </c>
      <c r="L64" s="15"/>
    </row>
    <row r="65" spans="1:12" ht="30">
      <c r="A65" s="3">
        <v>28738</v>
      </c>
      <c r="B65" s="7">
        <v>61</v>
      </c>
      <c r="C65" s="8" t="s">
        <v>72</v>
      </c>
      <c r="D65" s="9" t="s">
        <v>26</v>
      </c>
      <c r="E65" s="13">
        <v>1112</v>
      </c>
      <c r="F65" s="13">
        <v>1103</v>
      </c>
      <c r="G65" s="13">
        <v>1125</v>
      </c>
      <c r="H65" s="13">
        <v>1235</v>
      </c>
      <c r="I65" s="13">
        <v>1235</v>
      </c>
      <c r="J65" s="13">
        <v>1125</v>
      </c>
      <c r="K65" s="13">
        <v>1300</v>
      </c>
      <c r="L65" s="15"/>
    </row>
    <row r="66" spans="1:12" ht="60">
      <c r="A66" s="3">
        <v>28739</v>
      </c>
      <c r="B66" s="7">
        <v>62</v>
      </c>
      <c r="C66" s="8" t="s">
        <v>73</v>
      </c>
      <c r="D66" s="9" t="s">
        <v>24</v>
      </c>
      <c r="E66" s="12">
        <v>10.34</v>
      </c>
      <c r="F66" s="12">
        <v>22.55</v>
      </c>
      <c r="G66" s="12">
        <v>22.13</v>
      </c>
      <c r="H66" s="12">
        <f t="shared" ref="H66:K66" si="15">IF(H69=0,,H68/H69*100)</f>
        <v>16.113360323886639</v>
      </c>
      <c r="I66" s="12">
        <f>IF(I69=0,,I68/I69*100)</f>
        <v>0</v>
      </c>
      <c r="J66" s="12">
        <f t="shared" si="15"/>
        <v>0</v>
      </c>
      <c r="K66" s="12">
        <f t="shared" si="15"/>
        <v>0</v>
      </c>
      <c r="L66" s="14"/>
    </row>
    <row r="67" spans="1:12">
      <c r="A67" s="3">
        <v>28740</v>
      </c>
      <c r="B67" s="7">
        <v>63</v>
      </c>
      <c r="C67" s="8" t="s">
        <v>20</v>
      </c>
      <c r="D67" s="9"/>
      <c r="E67" s="11"/>
      <c r="F67" s="11"/>
      <c r="G67" s="11"/>
      <c r="H67" s="11"/>
      <c r="I67" s="11"/>
      <c r="J67" s="11"/>
      <c r="K67" s="11"/>
      <c r="L67" s="14"/>
    </row>
    <row r="68" spans="1:12" ht="30">
      <c r="A68" s="3">
        <v>28741</v>
      </c>
      <c r="B68" s="7">
        <v>64</v>
      </c>
      <c r="C68" s="8" t="s">
        <v>74</v>
      </c>
      <c r="D68" s="9" t="s">
        <v>26</v>
      </c>
      <c r="E68" s="13">
        <v>115</v>
      </c>
      <c r="F68" s="13">
        <v>249</v>
      </c>
      <c r="G68" s="13">
        <v>249</v>
      </c>
      <c r="H68" s="13">
        <v>199</v>
      </c>
      <c r="I68" s="13">
        <v>0</v>
      </c>
      <c r="J68" s="13">
        <v>0</v>
      </c>
      <c r="K68" s="13">
        <v>0</v>
      </c>
      <c r="L68" s="15"/>
    </row>
    <row r="69" spans="1:12" ht="30">
      <c r="A69" s="3">
        <v>28742</v>
      </c>
      <c r="B69" s="7">
        <v>65</v>
      </c>
      <c r="C69" s="8" t="s">
        <v>75</v>
      </c>
      <c r="D69" s="9" t="s">
        <v>26</v>
      </c>
      <c r="E69" s="13">
        <v>1112</v>
      </c>
      <c r="F69" s="13">
        <v>1104</v>
      </c>
      <c r="G69" s="13">
        <v>1125</v>
      </c>
      <c r="H69" s="13">
        <v>1235</v>
      </c>
      <c r="I69" s="13">
        <v>1235</v>
      </c>
      <c r="J69" s="13">
        <v>1125</v>
      </c>
      <c r="K69" s="13">
        <v>1300</v>
      </c>
      <c r="L69" s="15"/>
    </row>
    <row r="70" spans="1:12" ht="45">
      <c r="A70" s="3">
        <v>28743</v>
      </c>
      <c r="B70" s="7">
        <v>66</v>
      </c>
      <c r="C70" s="8" t="s">
        <v>76</v>
      </c>
      <c r="D70" s="9" t="s">
        <v>30</v>
      </c>
      <c r="E70" s="12">
        <v>178120.49</v>
      </c>
      <c r="F70" s="12">
        <v>204849.56</v>
      </c>
      <c r="G70" s="12">
        <v>215747.46</v>
      </c>
      <c r="H70" s="12">
        <f t="shared" ref="H70:K70" si="16">IF(H73=0,,H72/H73*1000)</f>
        <v>220448.18623481781</v>
      </c>
      <c r="I70" s="12">
        <f t="shared" si="16"/>
        <v>319426.49691358022</v>
      </c>
      <c r="J70" s="12">
        <f t="shared" si="16"/>
        <v>196319.60769230771</v>
      </c>
      <c r="K70" s="12">
        <f t="shared" si="16"/>
        <v>195223.45384615383</v>
      </c>
      <c r="L70" s="14"/>
    </row>
    <row r="71" spans="1:12">
      <c r="A71" s="3">
        <v>28744</v>
      </c>
      <c r="B71" s="7">
        <v>67</v>
      </c>
      <c r="C71" s="8" t="s">
        <v>20</v>
      </c>
      <c r="D71" s="9"/>
      <c r="E71" s="11"/>
      <c r="F71" s="11"/>
      <c r="G71" s="11"/>
      <c r="H71" s="11"/>
      <c r="I71" s="11"/>
      <c r="J71" s="11"/>
      <c r="K71" s="11"/>
      <c r="L71" s="14"/>
    </row>
    <row r="72" spans="1:12" ht="30">
      <c r="A72" s="3">
        <v>28745</v>
      </c>
      <c r="B72" s="7">
        <v>68</v>
      </c>
      <c r="C72" s="8" t="s">
        <v>77</v>
      </c>
      <c r="D72" s="9" t="s">
        <v>78</v>
      </c>
      <c r="E72" s="13">
        <v>195754.42</v>
      </c>
      <c r="F72" s="13">
        <v>226153.92</v>
      </c>
      <c r="G72" s="13">
        <v>242715.89</v>
      </c>
      <c r="H72" s="13">
        <v>272253.51</v>
      </c>
      <c r="I72" s="13">
        <v>413976.74</v>
      </c>
      <c r="J72" s="13">
        <v>255215.49</v>
      </c>
      <c r="K72" s="13">
        <v>253790.49</v>
      </c>
      <c r="L72" s="15"/>
    </row>
    <row r="73" spans="1:12" ht="30">
      <c r="A73" s="3">
        <v>28746</v>
      </c>
      <c r="B73" s="7">
        <v>69</v>
      </c>
      <c r="C73" s="8" t="s">
        <v>79</v>
      </c>
      <c r="D73" s="9" t="s">
        <v>26</v>
      </c>
      <c r="E73" s="13">
        <v>1099</v>
      </c>
      <c r="F73" s="13">
        <v>1104</v>
      </c>
      <c r="G73" s="13">
        <v>1125</v>
      </c>
      <c r="H73" s="13">
        <v>1235</v>
      </c>
      <c r="I73" s="13">
        <v>1296</v>
      </c>
      <c r="J73" s="13">
        <v>1300</v>
      </c>
      <c r="K73" s="13">
        <v>1300</v>
      </c>
      <c r="L73" s="15"/>
    </row>
    <row r="74" spans="1:12" ht="60">
      <c r="A74" s="3">
        <v>28747</v>
      </c>
      <c r="B74" s="7">
        <v>70</v>
      </c>
      <c r="C74" s="8" t="s">
        <v>80</v>
      </c>
      <c r="D74" s="9" t="s">
        <v>24</v>
      </c>
      <c r="E74" s="12">
        <v>67.290000000000006</v>
      </c>
      <c r="F74" s="12">
        <v>78.81</v>
      </c>
      <c r="G74" s="12">
        <v>65.67</v>
      </c>
      <c r="H74" s="12">
        <f t="shared" ref="H74:K74" si="17">IF(H81=0,,H76/H81*100)</f>
        <v>96.846089150546675</v>
      </c>
      <c r="I74" s="12">
        <f t="shared" si="17"/>
        <v>96.846089150546675</v>
      </c>
      <c r="J74" s="12">
        <f t="shared" si="17"/>
        <v>93.099671412924422</v>
      </c>
      <c r="K74" s="12">
        <f t="shared" si="17"/>
        <v>91.331269349845201</v>
      </c>
      <c r="L74" s="14"/>
    </row>
    <row r="75" spans="1:12">
      <c r="A75" s="3">
        <v>28748</v>
      </c>
      <c r="B75" s="7">
        <v>71</v>
      </c>
      <c r="C75" s="8" t="s">
        <v>20</v>
      </c>
      <c r="D75" s="9"/>
      <c r="E75" s="11"/>
      <c r="F75" s="11"/>
      <c r="G75" s="11"/>
      <c r="H75" s="11"/>
      <c r="I75" s="11"/>
      <c r="J75" s="11"/>
      <c r="K75" s="11"/>
      <c r="L75" s="14"/>
    </row>
    <row r="76" spans="1:12" ht="45">
      <c r="A76" s="3">
        <v>28749</v>
      </c>
      <c r="B76" s="7">
        <v>72</v>
      </c>
      <c r="C76" s="8" t="s">
        <v>81</v>
      </c>
      <c r="D76" s="9" t="s">
        <v>26</v>
      </c>
      <c r="E76" s="12">
        <v>1302</v>
      </c>
      <c r="F76" s="12">
        <v>1439</v>
      </c>
      <c r="G76" s="12">
        <v>1697</v>
      </c>
      <c r="H76" s="12">
        <f t="shared" ref="H76:K76" si="18">H78+H79+H80</f>
        <v>2303</v>
      </c>
      <c r="I76" s="12">
        <f t="shared" si="18"/>
        <v>2303</v>
      </c>
      <c r="J76" s="12">
        <f t="shared" si="18"/>
        <v>1700</v>
      </c>
      <c r="K76" s="12">
        <f t="shared" si="18"/>
        <v>2360</v>
      </c>
      <c r="L76" s="14"/>
    </row>
    <row r="77" spans="1:12">
      <c r="A77" s="3">
        <v>28750</v>
      </c>
      <c r="B77" s="7">
        <v>73</v>
      </c>
      <c r="C77" s="8" t="s">
        <v>20</v>
      </c>
      <c r="D77" s="9"/>
      <c r="E77" s="11"/>
      <c r="F77" s="11"/>
      <c r="G77" s="11"/>
      <c r="H77" s="11"/>
      <c r="I77" s="11"/>
      <c r="J77" s="11"/>
      <c r="K77" s="11"/>
      <c r="L77" s="14"/>
    </row>
    <row r="78" spans="1:12" ht="60">
      <c r="A78" s="3">
        <v>28751</v>
      </c>
      <c r="B78" s="7">
        <v>74</v>
      </c>
      <c r="C78" s="8" t="s">
        <v>82</v>
      </c>
      <c r="D78" s="9" t="s">
        <v>26</v>
      </c>
      <c r="E78" s="13">
        <v>802</v>
      </c>
      <c r="F78" s="13">
        <v>866</v>
      </c>
      <c r="G78" s="13">
        <v>1075</v>
      </c>
      <c r="H78" s="13">
        <v>1697</v>
      </c>
      <c r="I78" s="13">
        <v>1697</v>
      </c>
      <c r="J78" s="13">
        <v>1075</v>
      </c>
      <c r="K78" s="13">
        <v>1720</v>
      </c>
      <c r="L78" s="15"/>
    </row>
    <row r="79" spans="1:12" ht="60">
      <c r="A79" s="3">
        <v>28752</v>
      </c>
      <c r="B79" s="7">
        <v>75</v>
      </c>
      <c r="C79" s="8" t="s">
        <v>83</v>
      </c>
      <c r="D79" s="9" t="s">
        <v>26</v>
      </c>
      <c r="E79" s="13">
        <v>165</v>
      </c>
      <c r="F79" s="13">
        <v>152</v>
      </c>
      <c r="G79" s="13">
        <v>175</v>
      </c>
      <c r="H79" s="13">
        <v>152</v>
      </c>
      <c r="I79" s="13">
        <v>152</v>
      </c>
      <c r="J79" s="13">
        <v>165</v>
      </c>
      <c r="K79" s="13">
        <v>175</v>
      </c>
      <c r="L79" s="15"/>
    </row>
    <row r="80" spans="1:12" ht="60">
      <c r="A80" s="3">
        <v>28753</v>
      </c>
      <c r="B80" s="7">
        <v>76</v>
      </c>
      <c r="C80" s="16" t="s">
        <v>84</v>
      </c>
      <c r="D80" s="9" t="s">
        <v>26</v>
      </c>
      <c r="E80" s="13">
        <v>317</v>
      </c>
      <c r="F80" s="13">
        <v>421</v>
      </c>
      <c r="G80" s="13">
        <v>447</v>
      </c>
      <c r="H80" s="13">
        <v>454</v>
      </c>
      <c r="I80" s="13">
        <v>454</v>
      </c>
      <c r="J80" s="13">
        <v>460</v>
      </c>
      <c r="K80" s="13">
        <v>465</v>
      </c>
      <c r="L80" s="15"/>
    </row>
    <row r="81" spans="1:12" ht="30">
      <c r="A81" s="3">
        <v>28754</v>
      </c>
      <c r="B81" s="7">
        <v>77</v>
      </c>
      <c r="C81" s="8" t="s">
        <v>85</v>
      </c>
      <c r="D81" s="9" t="s">
        <v>26</v>
      </c>
      <c r="E81" s="13">
        <v>1935</v>
      </c>
      <c r="F81" s="13">
        <v>1826</v>
      </c>
      <c r="G81" s="13">
        <v>2584</v>
      </c>
      <c r="H81" s="13">
        <v>2378</v>
      </c>
      <c r="I81" s="13">
        <v>2378</v>
      </c>
      <c r="J81" s="13">
        <v>1826</v>
      </c>
      <c r="K81" s="13">
        <v>2584</v>
      </c>
      <c r="L81" s="15"/>
    </row>
    <row r="82" spans="1:12">
      <c r="A82" s="3">
        <v>28755</v>
      </c>
      <c r="B82" s="7">
        <v>78</v>
      </c>
      <c r="C82" s="8" t="s">
        <v>86</v>
      </c>
      <c r="D82" s="9"/>
      <c r="E82" s="11"/>
      <c r="F82" s="11"/>
      <c r="G82" s="11"/>
      <c r="H82" s="11"/>
      <c r="I82" s="11"/>
      <c r="J82" s="11"/>
      <c r="K82" s="11"/>
      <c r="L82" s="14"/>
    </row>
    <row r="83" spans="1:12" ht="30">
      <c r="A83" s="3">
        <v>28756</v>
      </c>
      <c r="B83" s="7">
        <v>79</v>
      </c>
      <c r="C83" s="8" t="s">
        <v>87</v>
      </c>
      <c r="D83" s="9"/>
      <c r="E83" s="13"/>
      <c r="F83" s="13"/>
      <c r="G83" s="13"/>
      <c r="H83" s="13"/>
      <c r="I83" s="13"/>
      <c r="J83" s="13"/>
      <c r="K83" s="13"/>
      <c r="L83" s="15"/>
    </row>
    <row r="84" spans="1:12">
      <c r="A84" s="3">
        <v>28757</v>
      </c>
      <c r="B84" s="7">
        <v>80</v>
      </c>
      <c r="C84" s="8" t="s">
        <v>88</v>
      </c>
      <c r="D84" s="9" t="s">
        <v>24</v>
      </c>
      <c r="E84" s="12">
        <f t="shared" ref="E84:K84" si="19">IF(E89=0,,E88/E89*100)</f>
        <v>0</v>
      </c>
      <c r="F84" s="12">
        <f t="shared" si="19"/>
        <v>0</v>
      </c>
      <c r="G84" s="12">
        <f t="shared" si="19"/>
        <v>0</v>
      </c>
      <c r="H84" s="12">
        <f t="shared" si="19"/>
        <v>0</v>
      </c>
      <c r="I84" s="12">
        <f t="shared" si="19"/>
        <v>0</v>
      </c>
      <c r="J84" s="12">
        <f t="shared" si="19"/>
        <v>0</v>
      </c>
      <c r="K84" s="12">
        <f t="shared" si="19"/>
        <v>0</v>
      </c>
      <c r="L84" s="14"/>
    </row>
    <row r="85" spans="1:12">
      <c r="A85" s="3">
        <v>28758</v>
      </c>
      <c r="B85" s="7">
        <v>81</v>
      </c>
      <c r="C85" s="8" t="s">
        <v>89</v>
      </c>
      <c r="D85" s="9" t="s">
        <v>24</v>
      </c>
      <c r="E85" s="12">
        <v>100</v>
      </c>
      <c r="F85" s="12">
        <v>100</v>
      </c>
      <c r="G85" s="12">
        <v>100</v>
      </c>
      <c r="H85" s="12">
        <v>100</v>
      </c>
      <c r="I85" s="12">
        <v>100</v>
      </c>
      <c r="J85" s="12">
        <v>100</v>
      </c>
      <c r="K85" s="12">
        <v>100</v>
      </c>
      <c r="L85" s="14"/>
    </row>
    <row r="86" spans="1:12">
      <c r="A86" s="3">
        <v>28759</v>
      </c>
      <c r="B86" s="7">
        <v>82</v>
      </c>
      <c r="C86" s="8" t="s">
        <v>90</v>
      </c>
      <c r="D86" s="9" t="s">
        <v>24</v>
      </c>
      <c r="E86" s="12">
        <v>100</v>
      </c>
      <c r="F86" s="12">
        <v>100</v>
      </c>
      <c r="G86" s="12">
        <v>100</v>
      </c>
      <c r="H86" s="12">
        <f t="shared" ref="H86:K86" si="20">IF(H93=0,,H92/H93*100)</f>
        <v>100</v>
      </c>
      <c r="I86" s="12">
        <f t="shared" si="20"/>
        <v>100</v>
      </c>
      <c r="J86" s="12">
        <f t="shared" si="20"/>
        <v>100</v>
      </c>
      <c r="K86" s="12">
        <f t="shared" si="20"/>
        <v>100</v>
      </c>
      <c r="L86" s="14"/>
    </row>
    <row r="87" spans="1:12">
      <c r="A87" s="3">
        <v>28760</v>
      </c>
      <c r="B87" s="7">
        <v>83</v>
      </c>
      <c r="C87" s="8" t="s">
        <v>20</v>
      </c>
      <c r="D87" s="9"/>
      <c r="E87" s="11"/>
      <c r="F87" s="11"/>
      <c r="G87" s="11"/>
      <c r="H87" s="11"/>
      <c r="I87" s="11"/>
      <c r="J87" s="11"/>
      <c r="K87" s="11"/>
      <c r="L87" s="14"/>
    </row>
    <row r="88" spans="1:12" ht="30">
      <c r="A88" s="3">
        <v>28761</v>
      </c>
      <c r="B88" s="7">
        <v>84</v>
      </c>
      <c r="C88" s="8" t="s">
        <v>91</v>
      </c>
      <c r="D88" s="9" t="s">
        <v>22</v>
      </c>
      <c r="E88" s="13">
        <v>1</v>
      </c>
      <c r="F88" s="13">
        <v>1</v>
      </c>
      <c r="G88" s="13">
        <v>1</v>
      </c>
      <c r="H88" s="13">
        <v>1</v>
      </c>
      <c r="I88" s="13">
        <v>1</v>
      </c>
      <c r="J88" s="13">
        <v>1</v>
      </c>
      <c r="K88" s="13">
        <v>1</v>
      </c>
      <c r="L88" s="15"/>
    </row>
    <row r="89" spans="1:12" ht="30">
      <c r="A89" s="3">
        <v>28762</v>
      </c>
      <c r="B89" s="7">
        <v>85</v>
      </c>
      <c r="C89" s="8" t="s">
        <v>92</v>
      </c>
      <c r="D89" s="9" t="s">
        <v>22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5"/>
    </row>
    <row r="90" spans="1:12" ht="30">
      <c r="A90" s="3">
        <v>28763</v>
      </c>
      <c r="B90" s="7">
        <v>86</v>
      </c>
      <c r="C90" s="8" t="s">
        <v>93</v>
      </c>
      <c r="D90" s="9" t="s">
        <v>22</v>
      </c>
      <c r="E90" s="13">
        <v>1</v>
      </c>
      <c r="F90" s="13">
        <v>1</v>
      </c>
      <c r="G90" s="13">
        <v>1</v>
      </c>
      <c r="H90" s="13">
        <v>1</v>
      </c>
      <c r="I90" s="13">
        <v>1</v>
      </c>
      <c r="J90" s="13">
        <v>1</v>
      </c>
      <c r="K90" s="13">
        <v>1</v>
      </c>
      <c r="L90" s="15"/>
    </row>
    <row r="91" spans="1:12" ht="30">
      <c r="A91" s="3">
        <v>28764</v>
      </c>
      <c r="B91" s="7">
        <v>87</v>
      </c>
      <c r="C91" s="8" t="s">
        <v>94</v>
      </c>
      <c r="D91" s="9" t="s">
        <v>22</v>
      </c>
      <c r="E91" s="13">
        <v>1</v>
      </c>
      <c r="F91" s="13">
        <v>1</v>
      </c>
      <c r="G91" s="13">
        <v>1</v>
      </c>
      <c r="H91" s="13">
        <v>1</v>
      </c>
      <c r="I91" s="13">
        <v>1</v>
      </c>
      <c r="J91" s="13">
        <v>1</v>
      </c>
      <c r="K91" s="13">
        <v>1</v>
      </c>
      <c r="L91" s="15"/>
    </row>
    <row r="92" spans="1:12" ht="30">
      <c r="A92" s="3">
        <v>28765</v>
      </c>
      <c r="B92" s="7">
        <v>88</v>
      </c>
      <c r="C92" s="8" t="s">
        <v>95</v>
      </c>
      <c r="D92" s="9" t="s">
        <v>22</v>
      </c>
      <c r="E92" s="13">
        <v>1</v>
      </c>
      <c r="F92" s="13">
        <v>1</v>
      </c>
      <c r="G92" s="13">
        <v>1</v>
      </c>
      <c r="H92" s="13">
        <v>1</v>
      </c>
      <c r="I92" s="13">
        <v>1</v>
      </c>
      <c r="J92" s="13">
        <v>1</v>
      </c>
      <c r="K92" s="13">
        <v>1</v>
      </c>
      <c r="L92" s="15"/>
    </row>
    <row r="93" spans="1:12" ht="30">
      <c r="A93" s="3">
        <v>28766</v>
      </c>
      <c r="B93" s="7">
        <v>89</v>
      </c>
      <c r="C93" s="8" t="s">
        <v>96</v>
      </c>
      <c r="D93" s="9" t="s">
        <v>22</v>
      </c>
      <c r="E93" s="13">
        <v>1</v>
      </c>
      <c r="F93" s="13">
        <v>1</v>
      </c>
      <c r="G93" s="13">
        <v>1</v>
      </c>
      <c r="H93" s="13">
        <v>1</v>
      </c>
      <c r="I93" s="13">
        <v>1</v>
      </c>
      <c r="J93" s="13">
        <v>1</v>
      </c>
      <c r="K93" s="13">
        <v>1</v>
      </c>
      <c r="L93" s="15"/>
    </row>
    <row r="94" spans="1:12" ht="45">
      <c r="A94" s="3">
        <v>28767</v>
      </c>
      <c r="B94" s="7">
        <v>90</v>
      </c>
      <c r="C94" s="8" t="s">
        <v>97</v>
      </c>
      <c r="D94" s="9" t="s">
        <v>24</v>
      </c>
      <c r="E94" s="12">
        <v>33.33</v>
      </c>
      <c r="F94" s="12">
        <v>33.33</v>
      </c>
      <c r="G94" s="12">
        <v>33.33</v>
      </c>
      <c r="H94" s="12">
        <f t="shared" ref="H94:K94" si="21">IF(H97=0,,H96/H97*100)</f>
        <v>33.333333333333329</v>
      </c>
      <c r="I94" s="12">
        <f t="shared" si="21"/>
        <v>33.333333333333329</v>
      </c>
      <c r="J94" s="12">
        <f t="shared" si="21"/>
        <v>33.333333333333329</v>
      </c>
      <c r="K94" s="12">
        <f t="shared" si="21"/>
        <v>33.333333333333329</v>
      </c>
      <c r="L94" s="14"/>
    </row>
    <row r="95" spans="1:12">
      <c r="A95" s="3">
        <v>28768</v>
      </c>
      <c r="B95" s="7">
        <v>91</v>
      </c>
      <c r="C95" s="8" t="s">
        <v>20</v>
      </c>
      <c r="D95" s="9"/>
      <c r="E95" s="11"/>
      <c r="F95" s="11"/>
      <c r="G95" s="11"/>
      <c r="H95" s="11"/>
      <c r="I95" s="11"/>
      <c r="J95" s="11"/>
      <c r="K95" s="11"/>
      <c r="L95" s="14"/>
    </row>
    <row r="96" spans="1:12" ht="30">
      <c r="A96" s="3">
        <v>28769</v>
      </c>
      <c r="B96" s="7">
        <v>92</v>
      </c>
      <c r="C96" s="8" t="s">
        <v>98</v>
      </c>
      <c r="D96" s="9" t="s">
        <v>22</v>
      </c>
      <c r="E96" s="13">
        <v>1</v>
      </c>
      <c r="F96" s="13">
        <v>1</v>
      </c>
      <c r="G96" s="13">
        <v>1</v>
      </c>
      <c r="H96" s="13">
        <v>1</v>
      </c>
      <c r="I96" s="13">
        <v>1</v>
      </c>
      <c r="J96" s="13">
        <v>1</v>
      </c>
      <c r="K96" s="13">
        <v>1</v>
      </c>
      <c r="L96" s="15"/>
    </row>
    <row r="97" spans="1:12">
      <c r="A97" s="3">
        <v>28770</v>
      </c>
      <c r="B97" s="7">
        <v>93</v>
      </c>
      <c r="C97" s="8" t="s">
        <v>99</v>
      </c>
      <c r="D97" s="9" t="s">
        <v>22</v>
      </c>
      <c r="E97" s="13">
        <v>3</v>
      </c>
      <c r="F97" s="13">
        <v>3</v>
      </c>
      <c r="G97" s="13">
        <v>3</v>
      </c>
      <c r="H97" s="13">
        <v>3</v>
      </c>
      <c r="I97" s="13">
        <v>3</v>
      </c>
      <c r="J97" s="13">
        <v>3</v>
      </c>
      <c r="K97" s="13">
        <v>3</v>
      </c>
      <c r="L97" s="15"/>
    </row>
    <row r="98" spans="1:12" ht="60">
      <c r="A98" s="3">
        <v>28771</v>
      </c>
      <c r="B98" s="7">
        <v>94</v>
      </c>
      <c r="C98" s="8" t="s">
        <v>100</v>
      </c>
      <c r="D98" s="9" t="s">
        <v>24</v>
      </c>
      <c r="E98" s="12">
        <f t="shared" ref="E98:K98" si="22">IF(E101=0,,E100/E101*100)</f>
        <v>0</v>
      </c>
      <c r="F98" s="12">
        <f t="shared" si="22"/>
        <v>0</v>
      </c>
      <c r="G98" s="12">
        <f t="shared" si="22"/>
        <v>0</v>
      </c>
      <c r="H98" s="12">
        <f t="shared" si="22"/>
        <v>0</v>
      </c>
      <c r="I98" s="12">
        <f t="shared" si="22"/>
        <v>0</v>
      </c>
      <c r="J98" s="12">
        <f t="shared" si="22"/>
        <v>0</v>
      </c>
      <c r="K98" s="12">
        <f t="shared" si="22"/>
        <v>100</v>
      </c>
      <c r="L98" s="14"/>
    </row>
    <row r="99" spans="1:12">
      <c r="A99" s="3">
        <v>28772</v>
      </c>
      <c r="B99" s="7">
        <v>95</v>
      </c>
      <c r="C99" s="8" t="s">
        <v>20</v>
      </c>
      <c r="D99" s="9"/>
      <c r="E99" s="11"/>
      <c r="F99" s="11"/>
      <c r="G99" s="11"/>
      <c r="H99" s="11"/>
      <c r="I99" s="11"/>
      <c r="J99" s="11"/>
      <c r="K99" s="11"/>
      <c r="L99" s="14"/>
    </row>
    <row r="100" spans="1:12" ht="45">
      <c r="A100" s="3">
        <v>28773</v>
      </c>
      <c r="B100" s="7">
        <v>96</v>
      </c>
      <c r="C100" s="8" t="s">
        <v>101</v>
      </c>
      <c r="D100" s="9" t="s">
        <v>22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1</v>
      </c>
      <c r="L100" s="15"/>
    </row>
    <row r="101" spans="1:12" ht="30">
      <c r="A101" s="3">
        <v>28774</v>
      </c>
      <c r="B101" s="7">
        <v>97</v>
      </c>
      <c r="C101" s="8" t="s">
        <v>102</v>
      </c>
      <c r="D101" s="9" t="s">
        <v>22</v>
      </c>
      <c r="E101" s="13">
        <v>0</v>
      </c>
      <c r="F101" s="13">
        <v>0</v>
      </c>
      <c r="G101" s="13">
        <v>0</v>
      </c>
      <c r="H101" s="13">
        <v>1</v>
      </c>
      <c r="I101" s="13">
        <v>1</v>
      </c>
      <c r="J101" s="13">
        <v>1</v>
      </c>
      <c r="K101" s="13">
        <v>1</v>
      </c>
      <c r="L101" s="15"/>
    </row>
    <row r="102" spans="1:12">
      <c r="A102" s="3">
        <v>28775</v>
      </c>
      <c r="B102" s="7">
        <v>98</v>
      </c>
      <c r="C102" s="8" t="s">
        <v>103</v>
      </c>
      <c r="D102" s="9"/>
      <c r="E102" s="11"/>
      <c r="F102" s="11"/>
      <c r="G102" s="11"/>
      <c r="H102" s="11"/>
      <c r="I102" s="11"/>
      <c r="J102" s="11"/>
      <c r="K102" s="11"/>
      <c r="L102" s="14"/>
    </row>
    <row r="103" spans="1:12" ht="30">
      <c r="A103" s="3">
        <v>28776</v>
      </c>
      <c r="B103" s="7">
        <v>99</v>
      </c>
      <c r="C103" s="8" t="s">
        <v>104</v>
      </c>
      <c r="D103" s="9" t="s">
        <v>24</v>
      </c>
      <c r="E103" s="12">
        <v>36.520000000000003</v>
      </c>
      <c r="F103" s="12">
        <v>34.06</v>
      </c>
      <c r="G103" s="12">
        <v>42.99</v>
      </c>
      <c r="H103" s="12">
        <f t="shared" ref="H103:K103" si="23">IF(H167=0,,H105/(H167*10))</f>
        <v>51.996601529311818</v>
      </c>
      <c r="I103" s="12">
        <f t="shared" si="23"/>
        <v>61.728395061728392</v>
      </c>
      <c r="J103" s="12">
        <f t="shared" si="23"/>
        <v>62.096774193548384</v>
      </c>
      <c r="K103" s="12">
        <f t="shared" si="23"/>
        <v>62.5</v>
      </c>
      <c r="L103" s="14"/>
    </row>
    <row r="104" spans="1:12">
      <c r="A104" s="3">
        <v>28777</v>
      </c>
      <c r="B104" s="7">
        <v>100</v>
      </c>
      <c r="C104" s="8" t="s">
        <v>20</v>
      </c>
      <c r="D104" s="9"/>
      <c r="E104" s="11"/>
      <c r="F104" s="11"/>
      <c r="G104" s="11"/>
      <c r="H104" s="11"/>
      <c r="I104" s="11"/>
      <c r="J104" s="11"/>
      <c r="K104" s="11"/>
      <c r="L104" s="14"/>
    </row>
    <row r="105" spans="1:12" ht="30">
      <c r="A105" s="3">
        <v>28778</v>
      </c>
      <c r="B105" s="7">
        <v>101</v>
      </c>
      <c r="C105" s="8" t="s">
        <v>105</v>
      </c>
      <c r="D105" s="9" t="s">
        <v>26</v>
      </c>
      <c r="E105" s="13">
        <v>3854</v>
      </c>
      <c r="F105" s="13">
        <v>3912</v>
      </c>
      <c r="G105" s="13">
        <v>4980</v>
      </c>
      <c r="H105" s="13">
        <v>6120</v>
      </c>
      <c r="I105" s="13">
        <v>7500</v>
      </c>
      <c r="J105" s="13">
        <v>7700</v>
      </c>
      <c r="K105" s="13">
        <v>8000</v>
      </c>
      <c r="L105" s="15"/>
    </row>
    <row r="106" spans="1:12" ht="30">
      <c r="A106" s="3">
        <v>28779</v>
      </c>
      <c r="B106" s="7">
        <v>102</v>
      </c>
      <c r="C106" s="8" t="s">
        <v>106</v>
      </c>
      <c r="D106" s="9" t="s">
        <v>24</v>
      </c>
      <c r="E106" s="12">
        <v>46.13</v>
      </c>
      <c r="F106" s="12">
        <v>51.54</v>
      </c>
      <c r="G106" s="12">
        <v>64.36</v>
      </c>
      <c r="H106" s="12">
        <f t="shared" ref="H106:K106" si="24">IF(H69=0,,H108/H69*100)</f>
        <v>60.323886639676118</v>
      </c>
      <c r="I106" s="12">
        <f t="shared" si="24"/>
        <v>63.56275303643725</v>
      </c>
      <c r="J106" s="12">
        <f t="shared" si="24"/>
        <v>71.111111111111114</v>
      </c>
      <c r="K106" s="12">
        <f t="shared" si="24"/>
        <v>63.46153846153846</v>
      </c>
      <c r="L106" s="14"/>
    </row>
    <row r="107" spans="1:12">
      <c r="A107" s="3">
        <v>28780</v>
      </c>
      <c r="B107" s="7">
        <v>103</v>
      </c>
      <c r="C107" s="8" t="s">
        <v>20</v>
      </c>
      <c r="D107" s="9"/>
      <c r="E107" s="11"/>
      <c r="F107" s="11"/>
      <c r="G107" s="11"/>
      <c r="H107" s="11"/>
      <c r="I107" s="11"/>
      <c r="J107" s="11"/>
      <c r="K107" s="11"/>
      <c r="L107" s="14"/>
    </row>
    <row r="108" spans="1:12" ht="30">
      <c r="A108" s="3">
        <v>28781</v>
      </c>
      <c r="B108" s="7">
        <v>104</v>
      </c>
      <c r="C108" s="8" t="s">
        <v>107</v>
      </c>
      <c r="D108" s="9" t="s">
        <v>26</v>
      </c>
      <c r="E108" s="13">
        <v>513</v>
      </c>
      <c r="F108" s="13">
        <v>569</v>
      </c>
      <c r="G108" s="13">
        <v>724</v>
      </c>
      <c r="H108" s="13">
        <v>745</v>
      </c>
      <c r="I108" s="13">
        <v>785</v>
      </c>
      <c r="J108" s="13">
        <v>800</v>
      </c>
      <c r="K108" s="13">
        <v>825</v>
      </c>
      <c r="L108" s="15"/>
    </row>
    <row r="109" spans="1:12">
      <c r="A109" s="3">
        <v>28782</v>
      </c>
      <c r="B109" s="7">
        <v>105</v>
      </c>
      <c r="C109" s="8" t="s">
        <v>108</v>
      </c>
      <c r="D109" s="9"/>
      <c r="E109" s="11"/>
      <c r="F109" s="11"/>
      <c r="G109" s="11"/>
      <c r="H109" s="11"/>
      <c r="I109" s="11"/>
      <c r="J109" s="11"/>
      <c r="K109" s="11"/>
      <c r="L109" s="14"/>
    </row>
    <row r="110" spans="1:12" ht="30">
      <c r="A110" s="3">
        <v>28783</v>
      </c>
      <c r="B110" s="7">
        <v>106</v>
      </c>
      <c r="C110" s="8" t="s">
        <v>109</v>
      </c>
      <c r="D110" s="9" t="s">
        <v>110</v>
      </c>
      <c r="E110" s="12">
        <v>14.62</v>
      </c>
      <c r="F110" s="12">
        <v>16.37</v>
      </c>
      <c r="G110" s="12">
        <v>16.98</v>
      </c>
      <c r="H110" s="12">
        <f t="shared" ref="H110:K110" si="25">IF(H167=0,,H113/H167/1000)</f>
        <v>17.332200509770601</v>
      </c>
      <c r="I110" s="12">
        <f t="shared" si="25"/>
        <v>17.127572016460906</v>
      </c>
      <c r="J110" s="12">
        <f t="shared" si="25"/>
        <v>16.782258064516128</v>
      </c>
      <c r="K110" s="12">
        <f t="shared" si="25"/>
        <v>16.2578125</v>
      </c>
      <c r="L110" s="14"/>
    </row>
    <row r="111" spans="1:12" ht="30">
      <c r="A111" s="3">
        <v>28784</v>
      </c>
      <c r="B111" s="7">
        <v>107</v>
      </c>
      <c r="C111" s="8" t="s">
        <v>111</v>
      </c>
      <c r="D111" s="9" t="s">
        <v>110</v>
      </c>
      <c r="E111" s="12">
        <v>0.49</v>
      </c>
      <c r="F111" s="12">
        <v>0.22</v>
      </c>
      <c r="G111" s="12">
        <v>1.24</v>
      </c>
      <c r="H111" s="12">
        <f t="shared" ref="H111:K111" si="26">IF(H167=0,,H114/H167/1000)</f>
        <v>1.3355250637213254</v>
      </c>
      <c r="I111" s="12">
        <f t="shared" si="26"/>
        <v>1.3760600823045268</v>
      </c>
      <c r="J111" s="12">
        <f t="shared" si="26"/>
        <v>1.3483169354838711</v>
      </c>
      <c r="K111" s="12">
        <f t="shared" si="26"/>
        <v>1.3061820312499999</v>
      </c>
      <c r="L111" s="14"/>
    </row>
    <row r="112" spans="1:12">
      <c r="A112" s="3">
        <v>28785</v>
      </c>
      <c r="B112" s="7">
        <v>108</v>
      </c>
      <c r="C112" s="8" t="s">
        <v>20</v>
      </c>
      <c r="D112" s="9"/>
      <c r="E112" s="11"/>
      <c r="F112" s="11"/>
      <c r="G112" s="11"/>
      <c r="H112" s="11"/>
      <c r="I112" s="11"/>
      <c r="J112" s="11"/>
      <c r="K112" s="11"/>
      <c r="L112" s="14"/>
    </row>
    <row r="113" spans="1:12" ht="75">
      <c r="A113" s="3">
        <v>28786</v>
      </c>
      <c r="B113" s="7">
        <v>109</v>
      </c>
      <c r="C113" s="8" t="s">
        <v>112</v>
      </c>
      <c r="D113" s="9" t="s">
        <v>110</v>
      </c>
      <c r="E113" s="13">
        <v>186000</v>
      </c>
      <c r="F113" s="13">
        <v>188000</v>
      </c>
      <c r="G113" s="13">
        <v>196700</v>
      </c>
      <c r="H113" s="13">
        <v>204000</v>
      </c>
      <c r="I113" s="13">
        <v>208100</v>
      </c>
      <c r="J113" s="13">
        <v>208100</v>
      </c>
      <c r="K113" s="13">
        <v>208100</v>
      </c>
      <c r="L113" s="15"/>
    </row>
    <row r="114" spans="1:12" ht="45">
      <c r="A114" s="3">
        <v>28787</v>
      </c>
      <c r="B114" s="7">
        <v>110</v>
      </c>
      <c r="C114" s="8" t="s">
        <v>113</v>
      </c>
      <c r="D114" s="9" t="s">
        <v>110</v>
      </c>
      <c r="E114" s="13">
        <v>5148</v>
      </c>
      <c r="F114" s="13">
        <v>2500</v>
      </c>
      <c r="G114" s="13">
        <v>14319.13</v>
      </c>
      <c r="H114" s="13">
        <v>15719.13</v>
      </c>
      <c r="I114" s="13">
        <v>16719.13</v>
      </c>
      <c r="J114" s="13">
        <v>16719.13</v>
      </c>
      <c r="K114" s="13">
        <v>16719.13</v>
      </c>
      <c r="L114" s="15"/>
    </row>
    <row r="115" spans="1:12" ht="30">
      <c r="A115" s="3">
        <v>28788</v>
      </c>
      <c r="B115" s="7">
        <v>111</v>
      </c>
      <c r="C115" s="8" t="s">
        <v>114</v>
      </c>
      <c r="D115" s="9" t="s">
        <v>34</v>
      </c>
      <c r="E115" s="12">
        <v>1.98</v>
      </c>
      <c r="F115" s="12">
        <v>23.47</v>
      </c>
      <c r="G115" s="12">
        <v>26.38</v>
      </c>
      <c r="H115" s="12">
        <f t="shared" ref="H115:K115" si="27">IF(H167=0,,H119/H167*10)</f>
        <v>23.942225998300763</v>
      </c>
      <c r="I115" s="12">
        <f t="shared" si="27"/>
        <v>23.654320987654319</v>
      </c>
      <c r="J115" s="12">
        <f t="shared" si="27"/>
        <v>23.637096774193544</v>
      </c>
      <c r="K115" s="12">
        <f t="shared" si="27"/>
        <v>23.359374999999996</v>
      </c>
      <c r="L115" s="14"/>
    </row>
    <row r="116" spans="1:12">
      <c r="A116" s="3">
        <v>28789</v>
      </c>
      <c r="B116" s="7">
        <v>112</v>
      </c>
      <c r="C116" s="8" t="s">
        <v>115</v>
      </c>
      <c r="D116" s="9"/>
      <c r="E116" s="11"/>
      <c r="F116" s="11"/>
      <c r="G116" s="11"/>
      <c r="H116" s="11"/>
      <c r="I116" s="11"/>
      <c r="J116" s="11"/>
      <c r="K116" s="11"/>
      <c r="L116" s="14"/>
    </row>
    <row r="117" spans="1:12" ht="45">
      <c r="A117" s="3">
        <v>28790</v>
      </c>
      <c r="B117" s="7">
        <v>113</v>
      </c>
      <c r="C117" s="8" t="s">
        <v>116</v>
      </c>
      <c r="D117" s="9" t="s">
        <v>34</v>
      </c>
      <c r="E117" s="12">
        <v>1.73</v>
      </c>
      <c r="F117" s="12">
        <v>0.24</v>
      </c>
      <c r="G117" s="12">
        <v>3.35</v>
      </c>
      <c r="H117" s="12">
        <f t="shared" ref="H117:K117" si="28">IF(H167=0,,H120/H167*10)</f>
        <v>5.5225148683092602</v>
      </c>
      <c r="I117" s="12">
        <f t="shared" si="28"/>
        <v>5.9259259259259256</v>
      </c>
      <c r="J117" s="12">
        <f t="shared" si="28"/>
        <v>6.0483870967741939</v>
      </c>
      <c r="K117" s="12">
        <f t="shared" si="28"/>
        <v>6.09375</v>
      </c>
      <c r="L117" s="14"/>
    </row>
    <row r="118" spans="1:12">
      <c r="A118" s="3">
        <v>28791</v>
      </c>
      <c r="B118" s="7">
        <v>114</v>
      </c>
      <c r="C118" s="8" t="s">
        <v>20</v>
      </c>
      <c r="D118" s="9"/>
      <c r="E118" s="11"/>
      <c r="F118" s="11"/>
      <c r="G118" s="11"/>
      <c r="H118" s="11"/>
      <c r="I118" s="11"/>
      <c r="J118" s="11"/>
      <c r="K118" s="11"/>
      <c r="L118" s="14"/>
    </row>
    <row r="119" spans="1:12" ht="30">
      <c r="A119" s="3">
        <v>28792</v>
      </c>
      <c r="B119" s="7">
        <v>115</v>
      </c>
      <c r="C119" s="8" t="s">
        <v>117</v>
      </c>
      <c r="D119" s="9" t="s">
        <v>34</v>
      </c>
      <c r="E119" s="13">
        <v>2.09</v>
      </c>
      <c r="F119" s="13">
        <v>26.96</v>
      </c>
      <c r="G119" s="13">
        <v>30.56</v>
      </c>
      <c r="H119" s="13">
        <v>28.18</v>
      </c>
      <c r="I119" s="13">
        <v>28.74</v>
      </c>
      <c r="J119" s="13">
        <v>29.31</v>
      </c>
      <c r="K119" s="13">
        <v>29.9</v>
      </c>
      <c r="L119" s="15"/>
    </row>
    <row r="120" spans="1:12" ht="45">
      <c r="A120" s="3">
        <v>28793</v>
      </c>
      <c r="B120" s="7">
        <v>116</v>
      </c>
      <c r="C120" s="8" t="s">
        <v>118</v>
      </c>
      <c r="D120" s="9" t="s">
        <v>34</v>
      </c>
      <c r="E120" s="13">
        <v>1.83</v>
      </c>
      <c r="F120" s="13">
        <v>0.28000000000000003</v>
      </c>
      <c r="G120" s="13">
        <v>3.88</v>
      </c>
      <c r="H120" s="13">
        <v>6.5</v>
      </c>
      <c r="I120" s="13">
        <v>7.2</v>
      </c>
      <c r="J120" s="13">
        <v>7.5</v>
      </c>
      <c r="K120" s="13">
        <v>7.8</v>
      </c>
      <c r="L120" s="15"/>
    </row>
    <row r="121" spans="1:12" ht="60">
      <c r="A121" s="3">
        <v>28794</v>
      </c>
      <c r="B121" s="7">
        <v>117</v>
      </c>
      <c r="C121" s="8" t="s">
        <v>119</v>
      </c>
      <c r="D121" s="9"/>
      <c r="E121" s="13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5"/>
    </row>
    <row r="122" spans="1:12">
      <c r="A122" s="3">
        <v>28795</v>
      </c>
      <c r="B122" s="7">
        <v>118</v>
      </c>
      <c r="C122" s="8" t="s">
        <v>120</v>
      </c>
      <c r="D122" s="9" t="s">
        <v>110</v>
      </c>
      <c r="E122" s="13">
        <v>0</v>
      </c>
      <c r="F122" s="13">
        <v>0</v>
      </c>
      <c r="G122" s="13">
        <v>3947</v>
      </c>
      <c r="H122" s="13">
        <v>5039</v>
      </c>
      <c r="I122" s="13">
        <v>5040</v>
      </c>
      <c r="J122" s="13">
        <v>5050</v>
      </c>
      <c r="K122" s="13">
        <v>5060</v>
      </c>
      <c r="L122" s="15"/>
    </row>
    <row r="123" spans="1:12">
      <c r="A123" s="3">
        <v>28796</v>
      </c>
      <c r="B123" s="7">
        <v>119</v>
      </c>
      <c r="C123" s="8" t="s">
        <v>121</v>
      </c>
      <c r="D123" s="9" t="s">
        <v>110</v>
      </c>
      <c r="E123" s="13">
        <v>4900</v>
      </c>
      <c r="F123" s="13">
        <v>4720</v>
      </c>
      <c r="G123" s="13">
        <v>7767</v>
      </c>
      <c r="H123" s="13">
        <v>7800</v>
      </c>
      <c r="I123" s="13">
        <v>7850</v>
      </c>
      <c r="J123" s="13">
        <v>7900</v>
      </c>
      <c r="K123" s="13">
        <v>7950</v>
      </c>
      <c r="L123" s="15"/>
    </row>
    <row r="124" spans="1:12">
      <c r="A124" s="3">
        <v>28797</v>
      </c>
      <c r="B124" s="7">
        <v>120</v>
      </c>
      <c r="C124" s="8" t="s">
        <v>122</v>
      </c>
      <c r="D124" s="9"/>
      <c r="E124" s="11"/>
      <c r="F124" s="11"/>
      <c r="G124" s="11"/>
      <c r="H124" s="11"/>
      <c r="I124" s="11"/>
      <c r="J124" s="11"/>
      <c r="K124" s="11"/>
      <c r="L124" s="14"/>
    </row>
    <row r="125" spans="1:12" ht="60">
      <c r="A125" s="3">
        <v>28798</v>
      </c>
      <c r="B125" s="7">
        <v>121</v>
      </c>
      <c r="C125" s="8" t="s">
        <v>123</v>
      </c>
      <c r="D125" s="9" t="s">
        <v>24</v>
      </c>
      <c r="E125" s="12">
        <v>100</v>
      </c>
      <c r="F125" s="12">
        <v>100</v>
      </c>
      <c r="G125" s="12">
        <v>100</v>
      </c>
      <c r="H125" s="12">
        <f t="shared" ref="H125:K125" si="29">IF(H128=0,,H127/H128*100)</f>
        <v>100</v>
      </c>
      <c r="I125" s="12">
        <f t="shared" si="29"/>
        <v>100</v>
      </c>
      <c r="J125" s="12">
        <f t="shared" si="29"/>
        <v>100</v>
      </c>
      <c r="K125" s="12">
        <f t="shared" si="29"/>
        <v>100</v>
      </c>
      <c r="L125" s="14"/>
    </row>
    <row r="126" spans="1:12">
      <c r="A126" s="3">
        <v>28799</v>
      </c>
      <c r="B126" s="7">
        <v>122</v>
      </c>
      <c r="C126" s="8" t="s">
        <v>20</v>
      </c>
      <c r="D126" s="9"/>
      <c r="E126" s="11"/>
      <c r="F126" s="11"/>
      <c r="G126" s="11"/>
      <c r="H126" s="11"/>
      <c r="I126" s="11"/>
      <c r="J126" s="11"/>
      <c r="K126" s="11"/>
      <c r="L126" s="14"/>
    </row>
    <row r="127" spans="1:12" ht="45">
      <c r="A127" s="3">
        <v>28800</v>
      </c>
      <c r="B127" s="7">
        <v>123</v>
      </c>
      <c r="C127" s="8" t="s">
        <v>124</v>
      </c>
      <c r="D127" s="9" t="s">
        <v>22</v>
      </c>
      <c r="E127" s="13">
        <v>87</v>
      </c>
      <c r="F127" s="13">
        <v>87</v>
      </c>
      <c r="G127" s="13">
        <v>87</v>
      </c>
      <c r="H127" s="13">
        <v>88</v>
      </c>
      <c r="I127" s="13">
        <v>88</v>
      </c>
      <c r="J127" s="13">
        <v>88</v>
      </c>
      <c r="K127" s="13">
        <v>88</v>
      </c>
      <c r="L127" s="15"/>
    </row>
    <row r="128" spans="1:12" ht="30">
      <c r="A128" s="3">
        <v>28801</v>
      </c>
      <c r="B128" s="7">
        <v>124</v>
      </c>
      <c r="C128" s="8" t="s">
        <v>125</v>
      </c>
      <c r="D128" s="9" t="s">
        <v>22</v>
      </c>
      <c r="E128" s="13">
        <v>87</v>
      </c>
      <c r="F128" s="13">
        <v>87</v>
      </c>
      <c r="G128" s="13">
        <v>87</v>
      </c>
      <c r="H128" s="13">
        <v>88</v>
      </c>
      <c r="I128" s="13">
        <v>88</v>
      </c>
      <c r="J128" s="13">
        <v>88</v>
      </c>
      <c r="K128" s="13">
        <v>88</v>
      </c>
      <c r="L128" s="15"/>
    </row>
    <row r="129" spans="1:12" ht="75">
      <c r="A129" s="3">
        <v>28802</v>
      </c>
      <c r="B129" s="7">
        <v>125</v>
      </c>
      <c r="C129" s="8" t="s">
        <v>126</v>
      </c>
      <c r="D129" s="9" t="s">
        <v>24</v>
      </c>
      <c r="E129" s="12">
        <v>100</v>
      </c>
      <c r="F129" s="12">
        <v>100</v>
      </c>
      <c r="G129" s="12">
        <v>100</v>
      </c>
      <c r="H129" s="12">
        <f t="shared" ref="H129:K129" si="30">IF(H132=0,,H131/H132*100)</f>
        <v>100</v>
      </c>
      <c r="I129" s="12">
        <f t="shared" si="30"/>
        <v>100</v>
      </c>
      <c r="J129" s="12">
        <f t="shared" si="30"/>
        <v>100</v>
      </c>
      <c r="K129" s="12">
        <f t="shared" si="30"/>
        <v>100</v>
      </c>
      <c r="L129" s="14"/>
    </row>
    <row r="130" spans="1:12">
      <c r="A130" s="3">
        <v>28803</v>
      </c>
      <c r="B130" s="7">
        <v>126</v>
      </c>
      <c r="C130" s="8" t="s">
        <v>20</v>
      </c>
      <c r="D130" s="9"/>
      <c r="E130" s="11"/>
      <c r="F130" s="11"/>
      <c r="G130" s="11"/>
      <c r="H130" s="11"/>
      <c r="I130" s="11"/>
      <c r="J130" s="11"/>
      <c r="K130" s="11"/>
      <c r="L130" s="14"/>
    </row>
    <row r="131" spans="1:12" ht="60">
      <c r="A131" s="3">
        <v>28804</v>
      </c>
      <c r="B131" s="7">
        <v>127</v>
      </c>
      <c r="C131" s="8" t="s">
        <v>127</v>
      </c>
      <c r="D131" s="9" t="s">
        <v>22</v>
      </c>
      <c r="E131" s="13">
        <v>3</v>
      </c>
      <c r="F131" s="13">
        <v>3</v>
      </c>
      <c r="G131" s="13">
        <v>3</v>
      </c>
      <c r="H131" s="13">
        <v>3</v>
      </c>
      <c r="I131" s="13">
        <v>3</v>
      </c>
      <c r="J131" s="13">
        <v>3</v>
      </c>
      <c r="K131" s="13">
        <v>3</v>
      </c>
      <c r="L131" s="15"/>
    </row>
    <row r="132" spans="1:12" ht="45">
      <c r="A132" s="3">
        <v>28805</v>
      </c>
      <c r="B132" s="7">
        <v>128</v>
      </c>
      <c r="C132" s="8" t="s">
        <v>128</v>
      </c>
      <c r="D132" s="9" t="s">
        <v>22</v>
      </c>
      <c r="E132" s="13">
        <v>3</v>
      </c>
      <c r="F132" s="13">
        <v>3</v>
      </c>
      <c r="G132" s="13">
        <v>3</v>
      </c>
      <c r="H132" s="13">
        <v>3</v>
      </c>
      <c r="I132" s="13">
        <v>3</v>
      </c>
      <c r="J132" s="13">
        <v>3</v>
      </c>
      <c r="K132" s="13">
        <v>3</v>
      </c>
      <c r="L132" s="15"/>
    </row>
    <row r="133" spans="1:12" ht="45">
      <c r="A133" s="3">
        <v>28806</v>
      </c>
      <c r="B133" s="7">
        <v>129</v>
      </c>
      <c r="C133" s="8" t="s">
        <v>129</v>
      </c>
      <c r="D133" s="9" t="s">
        <v>24</v>
      </c>
      <c r="E133" s="12">
        <v>100</v>
      </c>
      <c r="F133" s="12">
        <v>100</v>
      </c>
      <c r="G133" s="12">
        <v>100</v>
      </c>
      <c r="H133" s="12">
        <f t="shared" ref="H133:K133" si="31">IF(H136=0,,H135/H136*100)</f>
        <v>100</v>
      </c>
      <c r="I133" s="12">
        <f t="shared" si="31"/>
        <v>100</v>
      </c>
      <c r="J133" s="12">
        <f t="shared" si="31"/>
        <v>100</v>
      </c>
      <c r="K133" s="12">
        <f t="shared" si="31"/>
        <v>100</v>
      </c>
      <c r="L133" s="14"/>
    </row>
    <row r="134" spans="1:12">
      <c r="A134" s="3">
        <v>28807</v>
      </c>
      <c r="B134" s="7">
        <v>130</v>
      </c>
      <c r="C134" s="8" t="s">
        <v>20</v>
      </c>
      <c r="D134" s="9"/>
      <c r="E134" s="11"/>
      <c r="F134" s="11"/>
      <c r="G134" s="11"/>
      <c r="H134" s="11"/>
      <c r="I134" s="11"/>
      <c r="J134" s="11"/>
      <c r="K134" s="11"/>
      <c r="L134" s="14"/>
    </row>
    <row r="135" spans="1:12" ht="60">
      <c r="A135" s="3">
        <v>28808</v>
      </c>
      <c r="B135" s="7">
        <v>131</v>
      </c>
      <c r="C135" s="16" t="s">
        <v>130</v>
      </c>
      <c r="D135" s="9" t="s">
        <v>22</v>
      </c>
      <c r="E135" s="13">
        <v>87</v>
      </c>
      <c r="F135" s="13">
        <v>87</v>
      </c>
      <c r="G135" s="13">
        <v>87</v>
      </c>
      <c r="H135" s="13">
        <v>88</v>
      </c>
      <c r="I135" s="13">
        <v>88</v>
      </c>
      <c r="J135" s="13">
        <v>88</v>
      </c>
      <c r="K135" s="13">
        <v>88</v>
      </c>
      <c r="L135" s="15"/>
    </row>
    <row r="136" spans="1:12" ht="30">
      <c r="A136" s="3">
        <v>28809</v>
      </c>
      <c r="B136" s="7">
        <v>132</v>
      </c>
      <c r="C136" s="16" t="s">
        <v>131</v>
      </c>
      <c r="D136" s="9" t="s">
        <v>22</v>
      </c>
      <c r="E136" s="13">
        <v>87</v>
      </c>
      <c r="F136" s="13">
        <v>87</v>
      </c>
      <c r="G136" s="13">
        <v>87</v>
      </c>
      <c r="H136" s="13">
        <v>88</v>
      </c>
      <c r="I136" s="13">
        <v>88</v>
      </c>
      <c r="J136" s="13">
        <v>88</v>
      </c>
      <c r="K136" s="13">
        <v>88</v>
      </c>
      <c r="L136" s="15"/>
    </row>
    <row r="137" spans="1:12" ht="45">
      <c r="A137" s="3">
        <v>28810</v>
      </c>
      <c r="B137" s="7">
        <v>133</v>
      </c>
      <c r="C137" s="8" t="s">
        <v>132</v>
      </c>
      <c r="D137" s="9" t="s">
        <v>24</v>
      </c>
      <c r="E137" s="12">
        <v>0.43</v>
      </c>
      <c r="F137" s="12">
        <v>0.53</v>
      </c>
      <c r="G137" s="12">
        <v>1.22</v>
      </c>
      <c r="H137" s="12">
        <f t="shared" ref="H137:K137" si="32">IF(H140=0,,H139/H140*100)</f>
        <v>0.17064846416382254</v>
      </c>
      <c r="I137" s="12">
        <f t="shared" si="32"/>
        <v>0.54151624548736454</v>
      </c>
      <c r="J137" s="12">
        <f t="shared" si="32"/>
        <v>0.54151624548736454</v>
      </c>
      <c r="K137" s="12">
        <f t="shared" si="32"/>
        <v>0.54151624548736454</v>
      </c>
      <c r="L137" s="14"/>
    </row>
    <row r="138" spans="1:12">
      <c r="A138" s="3">
        <v>28811</v>
      </c>
      <c r="B138" s="7">
        <v>134</v>
      </c>
      <c r="C138" s="8" t="s">
        <v>20</v>
      </c>
      <c r="D138" s="9"/>
      <c r="E138" s="11"/>
      <c r="F138" s="11"/>
      <c r="G138" s="11"/>
      <c r="H138" s="11"/>
      <c r="I138" s="11"/>
      <c r="J138" s="11"/>
      <c r="K138" s="11"/>
      <c r="L138" s="14"/>
    </row>
    <row r="139" spans="1:12" ht="45">
      <c r="A139" s="3">
        <v>28812</v>
      </c>
      <c r="B139" s="7">
        <v>135</v>
      </c>
      <c r="C139" s="8" t="s">
        <v>133</v>
      </c>
      <c r="D139" s="9" t="s">
        <v>26</v>
      </c>
      <c r="E139" s="13">
        <v>3</v>
      </c>
      <c r="F139" s="13">
        <v>3</v>
      </c>
      <c r="G139" s="13">
        <v>7</v>
      </c>
      <c r="H139" s="13">
        <v>1</v>
      </c>
      <c r="I139" s="13">
        <v>3</v>
      </c>
      <c r="J139" s="13">
        <v>3</v>
      </c>
      <c r="K139" s="13">
        <v>3</v>
      </c>
      <c r="L139" s="15"/>
    </row>
    <row r="140" spans="1:12" ht="30">
      <c r="A140" s="3">
        <v>28813</v>
      </c>
      <c r="B140" s="7">
        <v>136</v>
      </c>
      <c r="C140" s="8" t="s">
        <v>134</v>
      </c>
      <c r="D140" s="9" t="s">
        <v>26</v>
      </c>
      <c r="E140" s="13">
        <v>701</v>
      </c>
      <c r="F140" s="13">
        <v>562</v>
      </c>
      <c r="G140" s="13">
        <v>572</v>
      </c>
      <c r="H140" s="13">
        <v>586</v>
      </c>
      <c r="I140" s="13">
        <v>554</v>
      </c>
      <c r="J140" s="13">
        <v>554</v>
      </c>
      <c r="K140" s="13">
        <v>554</v>
      </c>
      <c r="L140" s="15"/>
    </row>
    <row r="141" spans="1:12">
      <c r="A141" s="3">
        <v>28814</v>
      </c>
      <c r="B141" s="7">
        <v>137</v>
      </c>
      <c r="C141" s="8" t="s">
        <v>135</v>
      </c>
      <c r="D141" s="9"/>
      <c r="E141" s="11"/>
      <c r="F141" s="11"/>
      <c r="G141" s="11"/>
      <c r="H141" s="11"/>
      <c r="I141" s="11"/>
      <c r="J141" s="11"/>
      <c r="K141" s="11"/>
      <c r="L141" s="14"/>
    </row>
    <row r="142" spans="1:12" ht="60">
      <c r="A142" s="3">
        <v>28815</v>
      </c>
      <c r="B142" s="7">
        <v>138</v>
      </c>
      <c r="C142" s="8" t="s">
        <v>136</v>
      </c>
      <c r="D142" s="9" t="s">
        <v>24</v>
      </c>
      <c r="E142" s="12">
        <v>39.72</v>
      </c>
      <c r="F142" s="12">
        <v>22.55</v>
      </c>
      <c r="G142" s="12">
        <v>25.98</v>
      </c>
      <c r="H142" s="12">
        <f t="shared" ref="H142:K142" si="33">IF(H145=0,,H144/H145*100)</f>
        <v>33.786210685968264</v>
      </c>
      <c r="I142" s="12">
        <f t="shared" si="33"/>
        <v>44.353382013436637</v>
      </c>
      <c r="J142" s="12">
        <f t="shared" si="33"/>
        <v>51.728855159819354</v>
      </c>
      <c r="K142" s="12">
        <f t="shared" si="33"/>
        <v>6100.5639514666882</v>
      </c>
      <c r="L142" s="14"/>
    </row>
    <row r="143" spans="1:12">
      <c r="A143" s="3">
        <v>28816</v>
      </c>
      <c r="B143" s="7">
        <v>139</v>
      </c>
      <c r="C143" s="8" t="s">
        <v>20</v>
      </c>
      <c r="D143" s="9"/>
      <c r="E143" s="11"/>
      <c r="F143" s="11"/>
      <c r="G143" s="11"/>
      <c r="H143" s="11"/>
      <c r="I143" s="11"/>
      <c r="J143" s="11"/>
      <c r="K143" s="11"/>
      <c r="L143" s="14"/>
    </row>
    <row r="144" spans="1:12" ht="60">
      <c r="A144" s="3">
        <v>28817</v>
      </c>
      <c r="B144" s="7">
        <v>140</v>
      </c>
      <c r="C144" s="8" t="s">
        <v>137</v>
      </c>
      <c r="D144" s="9" t="s">
        <v>138</v>
      </c>
      <c r="E144" s="13">
        <v>164748.84</v>
      </c>
      <c r="F144" s="13">
        <v>171654.21</v>
      </c>
      <c r="G144" s="13">
        <v>185317.91</v>
      </c>
      <c r="H144" s="13">
        <v>242279.91</v>
      </c>
      <c r="I144" s="13">
        <v>213675.7</v>
      </c>
      <c r="J144" s="13">
        <v>216422.31</v>
      </c>
      <c r="K144" s="13">
        <v>24300183</v>
      </c>
      <c r="L144" s="15"/>
    </row>
    <row r="145" spans="1:12" ht="30">
      <c r="A145" s="3">
        <v>28818</v>
      </c>
      <c r="B145" s="7">
        <v>141</v>
      </c>
      <c r="C145" s="8" t="s">
        <v>139</v>
      </c>
      <c r="D145" s="9" t="s">
        <v>138</v>
      </c>
      <c r="E145" s="13">
        <v>414792.18</v>
      </c>
      <c r="F145" s="13">
        <v>761333.3</v>
      </c>
      <c r="G145" s="13">
        <v>713295.61</v>
      </c>
      <c r="H145" s="13">
        <v>717097.02</v>
      </c>
      <c r="I145" s="13">
        <v>481757.4</v>
      </c>
      <c r="J145" s="13">
        <v>418378.31</v>
      </c>
      <c r="K145" s="13">
        <v>398326.83</v>
      </c>
      <c r="L145" s="15"/>
    </row>
    <row r="146" spans="1:12" ht="60">
      <c r="A146" s="3">
        <v>28819</v>
      </c>
      <c r="B146" s="7">
        <v>142</v>
      </c>
      <c r="C146" s="8" t="s">
        <v>140</v>
      </c>
      <c r="D146" s="9" t="s">
        <v>24</v>
      </c>
      <c r="E146" s="12">
        <f t="shared" ref="E146:K146" si="34">IF(E149=0,,E148/E149*100)</f>
        <v>0</v>
      </c>
      <c r="F146" s="12">
        <f t="shared" si="34"/>
        <v>0</v>
      </c>
      <c r="G146" s="12">
        <f t="shared" si="34"/>
        <v>0</v>
      </c>
      <c r="H146" s="12">
        <f t="shared" si="34"/>
        <v>0</v>
      </c>
      <c r="I146" s="12">
        <f t="shared" si="34"/>
        <v>0</v>
      </c>
      <c r="J146" s="12">
        <f t="shared" si="34"/>
        <v>0</v>
      </c>
      <c r="K146" s="12">
        <f t="shared" si="34"/>
        <v>0</v>
      </c>
      <c r="L146" s="14"/>
    </row>
    <row r="147" spans="1:12">
      <c r="A147" s="3">
        <v>28820</v>
      </c>
      <c r="B147" s="7">
        <v>143</v>
      </c>
      <c r="C147" s="8" t="s">
        <v>20</v>
      </c>
      <c r="D147" s="9"/>
      <c r="E147" s="11"/>
      <c r="F147" s="11"/>
      <c r="G147" s="11"/>
      <c r="H147" s="11"/>
      <c r="I147" s="11"/>
      <c r="J147" s="11"/>
      <c r="K147" s="11"/>
      <c r="L147" s="14"/>
    </row>
    <row r="148" spans="1:12" ht="45">
      <c r="A148" s="3">
        <v>28821</v>
      </c>
      <c r="B148" s="7">
        <v>144</v>
      </c>
      <c r="C148" s="8" t="s">
        <v>141</v>
      </c>
      <c r="D148" s="9" t="s">
        <v>138</v>
      </c>
      <c r="E148" s="13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5"/>
    </row>
    <row r="149" spans="1:12" ht="30">
      <c r="A149" s="3">
        <v>28822</v>
      </c>
      <c r="B149" s="7">
        <v>145</v>
      </c>
      <c r="C149" s="16" t="s">
        <v>142</v>
      </c>
      <c r="D149" s="9" t="s">
        <v>138</v>
      </c>
      <c r="E149" s="13">
        <v>3138876.99</v>
      </c>
      <c r="F149" s="13">
        <v>3201654.53</v>
      </c>
      <c r="G149" s="13">
        <v>3265687.62</v>
      </c>
      <c r="H149" s="20">
        <f>G149*1.02</f>
        <v>3331001.3724000002</v>
      </c>
      <c r="I149" s="20">
        <f t="shared" ref="I149:K149" si="35">H149*1.02</f>
        <v>3397621.3998480001</v>
      </c>
      <c r="J149" s="20">
        <f t="shared" si="35"/>
        <v>3465573.8278449601</v>
      </c>
      <c r="K149" s="20">
        <f t="shared" si="35"/>
        <v>3534885.3044018596</v>
      </c>
      <c r="L149" s="15"/>
    </row>
    <row r="150" spans="1:12" ht="45">
      <c r="A150" s="3">
        <v>28823</v>
      </c>
      <c r="B150" s="7">
        <v>146</v>
      </c>
      <c r="C150" s="8" t="s">
        <v>143</v>
      </c>
      <c r="D150" s="9" t="s">
        <v>138</v>
      </c>
      <c r="E150" s="13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5"/>
    </row>
    <row r="151" spans="1:12" ht="60">
      <c r="A151" s="3">
        <v>28824</v>
      </c>
      <c r="B151" s="7">
        <v>147</v>
      </c>
      <c r="C151" s="8" t="s">
        <v>144</v>
      </c>
      <c r="D151" s="9" t="s">
        <v>24</v>
      </c>
      <c r="E151" s="12">
        <f t="shared" ref="E151:K151" si="36">IF(E154=0,,E153/E154*100)</f>
        <v>0</v>
      </c>
      <c r="F151" s="12">
        <f t="shared" si="36"/>
        <v>0</v>
      </c>
      <c r="G151" s="12">
        <f t="shared" si="36"/>
        <v>0</v>
      </c>
      <c r="H151" s="12">
        <f t="shared" si="36"/>
        <v>0</v>
      </c>
      <c r="I151" s="12">
        <f t="shared" si="36"/>
        <v>0</v>
      </c>
      <c r="J151" s="12">
        <f t="shared" si="36"/>
        <v>0</v>
      </c>
      <c r="K151" s="12">
        <f t="shared" si="36"/>
        <v>0</v>
      </c>
      <c r="L151" s="14"/>
    </row>
    <row r="152" spans="1:12">
      <c r="A152" s="3">
        <v>28825</v>
      </c>
      <c r="B152" s="7">
        <v>148</v>
      </c>
      <c r="C152" s="8" t="s">
        <v>20</v>
      </c>
      <c r="D152" s="9"/>
      <c r="E152" s="11"/>
      <c r="F152" s="11"/>
      <c r="G152" s="11"/>
      <c r="H152" s="11"/>
      <c r="I152" s="11"/>
      <c r="J152" s="11"/>
      <c r="K152" s="11"/>
      <c r="L152" s="14"/>
    </row>
    <row r="153" spans="1:12" ht="45">
      <c r="A153" s="3">
        <v>28826</v>
      </c>
      <c r="B153" s="7">
        <v>149</v>
      </c>
      <c r="C153" s="8" t="s">
        <v>145</v>
      </c>
      <c r="D153" s="9" t="s">
        <v>30</v>
      </c>
      <c r="E153" s="13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5"/>
    </row>
    <row r="154" spans="1:12" ht="30">
      <c r="A154" s="3">
        <v>28827</v>
      </c>
      <c r="B154" s="7">
        <v>150</v>
      </c>
      <c r="C154" s="8" t="s">
        <v>146</v>
      </c>
      <c r="D154" s="9" t="s">
        <v>30</v>
      </c>
      <c r="E154" s="13">
        <v>439638894.72000003</v>
      </c>
      <c r="F154" s="13">
        <v>513054773.23000002</v>
      </c>
      <c r="G154" s="13">
        <v>581213084.40999997</v>
      </c>
      <c r="H154" s="13">
        <v>615841759.88999999</v>
      </c>
      <c r="I154" s="13">
        <v>632819818.28999996</v>
      </c>
      <c r="J154" s="13">
        <v>620425592.76999998</v>
      </c>
      <c r="K154" s="13">
        <v>620125527.85000002</v>
      </c>
      <c r="L154" s="15"/>
    </row>
    <row r="155" spans="1:12" ht="45">
      <c r="A155" s="3">
        <v>28828</v>
      </c>
      <c r="B155" s="7">
        <v>151</v>
      </c>
      <c r="C155" s="8" t="s">
        <v>147</v>
      </c>
      <c r="D155" s="9" t="s">
        <v>30</v>
      </c>
      <c r="E155" s="12">
        <v>2408.5300000000002</v>
      </c>
      <c r="F155" s="12">
        <v>420.46</v>
      </c>
      <c r="G155" s="12">
        <v>2897.43</v>
      </c>
      <c r="H155" s="12">
        <f t="shared" ref="H155:K155" si="37">IF(H167=0,,H157/H167)</f>
        <v>2943.2659303313508</v>
      </c>
      <c r="I155" s="12">
        <f t="shared" si="37"/>
        <v>2962.3868312757199</v>
      </c>
      <c r="J155" s="12">
        <f t="shared" si="37"/>
        <v>2902.6612903225805</v>
      </c>
      <c r="K155" s="12">
        <f t="shared" si="37"/>
        <v>2811.953125</v>
      </c>
      <c r="L155" s="14"/>
    </row>
    <row r="156" spans="1:12">
      <c r="A156" s="3">
        <v>28829</v>
      </c>
      <c r="B156" s="7">
        <v>152</v>
      </c>
      <c r="C156" s="8" t="s">
        <v>20</v>
      </c>
      <c r="D156" s="9"/>
      <c r="E156" s="11"/>
      <c r="F156" s="11"/>
      <c r="G156" s="11"/>
      <c r="H156" s="11"/>
      <c r="I156" s="11"/>
      <c r="J156" s="11"/>
      <c r="K156" s="11"/>
      <c r="L156" s="14"/>
    </row>
    <row r="157" spans="1:12" ht="30">
      <c r="A157" s="3">
        <v>28830</v>
      </c>
      <c r="B157" s="7">
        <v>153</v>
      </c>
      <c r="C157" s="8" t="s">
        <v>148</v>
      </c>
      <c r="D157" s="9" t="s">
        <v>138</v>
      </c>
      <c r="E157" s="13">
        <v>25419.65</v>
      </c>
      <c r="F157" s="13">
        <v>27803.79</v>
      </c>
      <c r="G157" s="13">
        <v>31760.94</v>
      </c>
      <c r="H157" s="13">
        <v>34642.239999999998</v>
      </c>
      <c r="I157" s="13">
        <v>35993</v>
      </c>
      <c r="J157" s="13">
        <v>35993</v>
      </c>
      <c r="K157" s="13">
        <v>35993</v>
      </c>
      <c r="L157" s="15"/>
    </row>
    <row r="158" spans="1:12" ht="45">
      <c r="A158" s="3">
        <v>28831</v>
      </c>
      <c r="B158" s="7">
        <v>154</v>
      </c>
      <c r="C158" s="8" t="s">
        <v>149</v>
      </c>
      <c r="D158" s="9" t="s">
        <v>150</v>
      </c>
      <c r="E158" s="13">
        <v>1</v>
      </c>
      <c r="F158" s="13">
        <v>1</v>
      </c>
      <c r="G158" s="13">
        <v>1</v>
      </c>
      <c r="H158" s="13">
        <v>1</v>
      </c>
      <c r="I158" s="13">
        <v>1</v>
      </c>
      <c r="J158" s="13">
        <v>1</v>
      </c>
      <c r="K158" s="13">
        <v>1</v>
      </c>
      <c r="L158" s="15"/>
    </row>
    <row r="159" spans="1:12" ht="45">
      <c r="A159" s="3">
        <v>28832</v>
      </c>
      <c r="B159" s="7">
        <v>155</v>
      </c>
      <c r="C159" s="8" t="s">
        <v>151</v>
      </c>
      <c r="D159" s="9" t="s">
        <v>152</v>
      </c>
      <c r="E159" s="13"/>
      <c r="F159" s="13"/>
      <c r="G159" s="13"/>
      <c r="H159" s="13"/>
      <c r="I159" s="13"/>
      <c r="J159" s="13"/>
      <c r="K159" s="13"/>
      <c r="L159" s="15"/>
    </row>
    <row r="160" spans="1:12">
      <c r="A160" s="3">
        <v>28833</v>
      </c>
      <c r="B160" s="7">
        <v>156</v>
      </c>
      <c r="C160" s="8" t="s">
        <v>20</v>
      </c>
      <c r="D160" s="9"/>
      <c r="E160" s="11"/>
      <c r="F160" s="11"/>
      <c r="G160" s="11"/>
      <c r="H160" s="11"/>
      <c r="I160" s="11"/>
      <c r="J160" s="11"/>
      <c r="K160" s="11"/>
      <c r="L160" s="14"/>
    </row>
    <row r="161" spans="1:12" ht="30">
      <c r="A161" s="3">
        <v>28834</v>
      </c>
      <c r="B161" s="7">
        <v>157</v>
      </c>
      <c r="C161" s="8" t="s">
        <v>153</v>
      </c>
      <c r="D161" s="9" t="s">
        <v>152</v>
      </c>
      <c r="E161" s="13"/>
      <c r="F161" s="13"/>
      <c r="G161" s="13"/>
      <c r="H161" s="13"/>
      <c r="I161" s="13"/>
      <c r="J161" s="13"/>
      <c r="K161" s="13"/>
      <c r="L161" s="15"/>
    </row>
    <row r="162" spans="1:12" ht="30">
      <c r="A162" s="3">
        <v>28835</v>
      </c>
      <c r="B162" s="7">
        <v>158</v>
      </c>
      <c r="C162" s="8" t="s">
        <v>154</v>
      </c>
      <c r="D162" s="9" t="s">
        <v>152</v>
      </c>
      <c r="E162" s="13"/>
      <c r="F162" s="13"/>
      <c r="G162" s="13"/>
      <c r="H162" s="13"/>
      <c r="I162" s="13"/>
      <c r="J162" s="13"/>
      <c r="K162" s="13"/>
      <c r="L162" s="15"/>
    </row>
    <row r="163" spans="1:12" ht="30">
      <c r="A163" s="3">
        <v>28836</v>
      </c>
      <c r="B163" s="7">
        <v>159</v>
      </c>
      <c r="C163" s="8" t="s">
        <v>155</v>
      </c>
      <c r="D163" s="9" t="s">
        <v>152</v>
      </c>
      <c r="E163" s="13"/>
      <c r="F163" s="13"/>
      <c r="G163" s="13"/>
      <c r="H163" s="13"/>
      <c r="I163" s="13"/>
      <c r="J163" s="13"/>
      <c r="K163" s="13"/>
      <c r="L163" s="15"/>
    </row>
    <row r="164" spans="1:12" ht="30">
      <c r="A164" s="3">
        <v>28837</v>
      </c>
      <c r="B164" s="7">
        <v>160</v>
      </c>
      <c r="C164" s="8" t="s">
        <v>156</v>
      </c>
      <c r="D164" s="9" t="s">
        <v>152</v>
      </c>
      <c r="E164" s="13"/>
      <c r="F164" s="13"/>
      <c r="G164" s="13"/>
      <c r="H164" s="13"/>
      <c r="I164" s="13"/>
      <c r="J164" s="13"/>
      <c r="K164" s="13"/>
      <c r="L164" s="15"/>
    </row>
    <row r="165" spans="1:12" ht="30">
      <c r="A165" s="3">
        <v>28838</v>
      </c>
      <c r="B165" s="7">
        <v>161</v>
      </c>
      <c r="C165" s="8" t="s">
        <v>157</v>
      </c>
      <c r="D165" s="9" t="s">
        <v>152</v>
      </c>
      <c r="E165" s="13"/>
      <c r="F165" s="13"/>
      <c r="G165" s="13"/>
      <c r="H165" s="13"/>
      <c r="I165" s="13"/>
      <c r="J165" s="13"/>
      <c r="K165" s="13"/>
      <c r="L165" s="15"/>
    </row>
    <row r="166" spans="1:12" ht="30">
      <c r="A166" s="3">
        <v>28839</v>
      </c>
      <c r="B166" s="7">
        <v>162</v>
      </c>
      <c r="C166" s="8" t="s">
        <v>158</v>
      </c>
      <c r="D166" s="9" t="s">
        <v>152</v>
      </c>
      <c r="E166" s="13"/>
      <c r="F166" s="13"/>
      <c r="G166" s="13"/>
      <c r="H166" s="13"/>
      <c r="I166" s="13"/>
      <c r="J166" s="13"/>
      <c r="K166" s="13"/>
      <c r="L166" s="15"/>
    </row>
    <row r="167" spans="1:12">
      <c r="A167" s="3">
        <v>28840</v>
      </c>
      <c r="B167" s="7">
        <v>163</v>
      </c>
      <c r="C167" s="8" t="s">
        <v>159</v>
      </c>
      <c r="D167" s="9" t="s">
        <v>160</v>
      </c>
      <c r="E167" s="13">
        <v>10.55</v>
      </c>
      <c r="F167" s="13">
        <v>11.49</v>
      </c>
      <c r="G167" s="13">
        <v>11.58</v>
      </c>
      <c r="H167" s="13">
        <v>11.77</v>
      </c>
      <c r="I167" s="13">
        <v>12.15</v>
      </c>
      <c r="J167" s="13">
        <v>12.4</v>
      </c>
      <c r="K167" s="13">
        <v>12.8</v>
      </c>
      <c r="L167" s="15"/>
    </row>
    <row r="168" spans="1:12">
      <c r="A168" s="3">
        <v>28841</v>
      </c>
      <c r="B168" s="7">
        <v>164</v>
      </c>
      <c r="C168" s="8" t="s">
        <v>161</v>
      </c>
      <c r="D168" s="9"/>
      <c r="E168" s="11"/>
      <c r="F168" s="11"/>
      <c r="G168" s="11"/>
      <c r="H168" s="11"/>
      <c r="I168" s="11"/>
      <c r="J168" s="11"/>
      <c r="K168" s="11"/>
      <c r="L168" s="14"/>
    </row>
    <row r="169" spans="1:12" ht="30">
      <c r="A169" s="3">
        <v>28842</v>
      </c>
      <c r="B169" s="7">
        <v>165</v>
      </c>
      <c r="C169" s="8" t="s">
        <v>162</v>
      </c>
      <c r="D169" s="9"/>
      <c r="E169" s="13"/>
      <c r="F169" s="13"/>
      <c r="G169" s="13"/>
      <c r="H169" s="13"/>
      <c r="I169" s="13"/>
      <c r="J169" s="13"/>
      <c r="K169" s="13"/>
      <c r="L169" s="15"/>
    </row>
    <row r="170" spans="1:12" ht="30">
      <c r="A170" s="3">
        <v>28843</v>
      </c>
      <c r="B170" s="7">
        <v>166</v>
      </c>
      <c r="C170" s="8" t="s">
        <v>163</v>
      </c>
      <c r="D170" s="9" t="s">
        <v>164</v>
      </c>
      <c r="E170" s="12">
        <v>560.88</v>
      </c>
      <c r="F170" s="12">
        <v>522.61</v>
      </c>
      <c r="G170" s="12">
        <v>522.77</v>
      </c>
      <c r="H170" s="12">
        <f t="shared" ref="H170:K170" si="38">IF(H183=0,,H177/H183)</f>
        <v>751.88888888888891</v>
      </c>
      <c r="I170" s="12">
        <f t="shared" si="38"/>
        <v>751.88888888888891</v>
      </c>
      <c r="J170" s="12">
        <f t="shared" si="38"/>
        <v>751.88888888888891</v>
      </c>
      <c r="K170" s="12">
        <f t="shared" si="38"/>
        <v>751.88888888888891</v>
      </c>
      <c r="L170" s="14"/>
    </row>
    <row r="171" spans="1:12" ht="45">
      <c r="A171" s="3">
        <v>28844</v>
      </c>
      <c r="B171" s="7">
        <v>167</v>
      </c>
      <c r="C171" s="8" t="s">
        <v>165</v>
      </c>
      <c r="D171" s="9" t="s">
        <v>166</v>
      </c>
      <c r="E171" s="12">
        <v>0.17</v>
      </c>
      <c r="F171" s="12">
        <v>0.18</v>
      </c>
      <c r="G171" s="12">
        <v>0.16</v>
      </c>
      <c r="H171" s="12">
        <f t="shared" ref="H171:K171" si="39">IF(H182=0,,H178/H182)</f>
        <v>0.14888230392156865</v>
      </c>
      <c r="I171" s="12">
        <f t="shared" si="39"/>
        <v>0.14595185007208075</v>
      </c>
      <c r="J171" s="12">
        <f t="shared" si="39"/>
        <v>0.17048121095627103</v>
      </c>
      <c r="K171" s="12">
        <f t="shared" si="39"/>
        <v>0.17048121095627103</v>
      </c>
      <c r="L171" s="14"/>
    </row>
    <row r="172" spans="1:12" ht="30">
      <c r="A172" s="3">
        <v>28845</v>
      </c>
      <c r="B172" s="7">
        <v>168</v>
      </c>
      <c r="C172" s="8" t="s">
        <v>167</v>
      </c>
      <c r="D172" s="9" t="s">
        <v>168</v>
      </c>
      <c r="E172" s="12">
        <v>14.45</v>
      </c>
      <c r="F172" s="12">
        <v>11.59</v>
      </c>
      <c r="G172" s="12">
        <v>20.23</v>
      </c>
      <c r="H172" s="12">
        <f t="shared" ref="H172:K172" si="40">IF(H184=0,,H179/H184)</f>
        <v>10.491358024691358</v>
      </c>
      <c r="I172" s="12">
        <f t="shared" si="40"/>
        <v>13.567901234567902</v>
      </c>
      <c r="J172" s="12">
        <f t="shared" si="40"/>
        <v>12.92962962962963</v>
      </c>
      <c r="K172" s="12">
        <f t="shared" si="40"/>
        <v>12.92962962962963</v>
      </c>
      <c r="L172" s="14"/>
    </row>
    <row r="173" spans="1:12" ht="30">
      <c r="A173" s="3">
        <v>28846</v>
      </c>
      <c r="B173" s="7">
        <v>169</v>
      </c>
      <c r="C173" s="8" t="s">
        <v>169</v>
      </c>
      <c r="D173" s="9" t="s">
        <v>168</v>
      </c>
      <c r="E173" s="12">
        <v>34.75</v>
      </c>
      <c r="F173" s="12">
        <v>31.43</v>
      </c>
      <c r="G173" s="12">
        <v>39.64</v>
      </c>
      <c r="H173" s="12">
        <f t="shared" ref="H173:K173" si="41">IF(H185=0,,H180/H185)</f>
        <v>25.977777777777778</v>
      </c>
      <c r="I173" s="12">
        <f t="shared" si="41"/>
        <v>32.193827160493825</v>
      </c>
      <c r="J173" s="12">
        <f t="shared" si="41"/>
        <v>31.182716049382719</v>
      </c>
      <c r="K173" s="12">
        <f t="shared" si="41"/>
        <v>31.182716049382719</v>
      </c>
      <c r="L173" s="14"/>
    </row>
    <row r="174" spans="1:12" ht="30">
      <c r="A174" s="3">
        <v>28847</v>
      </c>
      <c r="B174" s="7">
        <v>170</v>
      </c>
      <c r="C174" s="8" t="s">
        <v>170</v>
      </c>
      <c r="D174" s="9" t="s">
        <v>168</v>
      </c>
      <c r="E174" s="12">
        <v>0.54</v>
      </c>
      <c r="F174" s="12">
        <v>0.71</v>
      </c>
      <c r="G174" s="12">
        <v>0.85</v>
      </c>
      <c r="H174" s="12">
        <f t="shared" ref="H174:K174" si="42">IF(H186=0,,H181/H186)</f>
        <v>0.5185185185185186</v>
      </c>
      <c r="I174" s="12">
        <f t="shared" si="42"/>
        <v>0.5185185185185186</v>
      </c>
      <c r="J174" s="12">
        <f t="shared" si="42"/>
        <v>0.5185185185185186</v>
      </c>
      <c r="K174" s="12">
        <f t="shared" si="42"/>
        <v>0.5185185185185186</v>
      </c>
      <c r="L174" s="14"/>
    </row>
    <row r="175" spans="1:12">
      <c r="A175" s="3">
        <v>28848</v>
      </c>
      <c r="B175" s="7">
        <v>171</v>
      </c>
      <c r="C175" s="8" t="s">
        <v>20</v>
      </c>
      <c r="D175" s="9"/>
      <c r="E175" s="11"/>
      <c r="F175" s="11"/>
      <c r="G175" s="11"/>
      <c r="H175" s="11"/>
      <c r="I175" s="11"/>
      <c r="J175" s="11"/>
      <c r="K175" s="11"/>
      <c r="L175" s="14"/>
    </row>
    <row r="176" spans="1:12">
      <c r="A176" s="3">
        <v>28849</v>
      </c>
      <c r="B176" s="7">
        <v>172</v>
      </c>
      <c r="C176" s="8" t="s">
        <v>171</v>
      </c>
      <c r="D176" s="9"/>
      <c r="E176" s="13"/>
      <c r="F176" s="13"/>
      <c r="G176" s="13"/>
      <c r="H176" s="13"/>
      <c r="I176" s="13"/>
      <c r="J176" s="13"/>
      <c r="K176" s="13"/>
      <c r="L176" s="15"/>
    </row>
    <row r="177" spans="1:12">
      <c r="A177" s="3">
        <v>28850</v>
      </c>
      <c r="B177" s="7">
        <v>173</v>
      </c>
      <c r="C177" s="8" t="s">
        <v>172</v>
      </c>
      <c r="D177" s="9" t="s">
        <v>173</v>
      </c>
      <c r="E177" s="13">
        <v>5945.3</v>
      </c>
      <c r="F177" s="13">
        <v>6010</v>
      </c>
      <c r="G177" s="13">
        <v>6064.14</v>
      </c>
      <c r="H177" s="13">
        <v>6090.3</v>
      </c>
      <c r="I177" s="13">
        <v>6090.3</v>
      </c>
      <c r="J177" s="13">
        <v>6090.3</v>
      </c>
      <c r="K177" s="13">
        <v>6090.3</v>
      </c>
      <c r="L177" s="15"/>
    </row>
    <row r="178" spans="1:12">
      <c r="A178" s="3">
        <v>28851</v>
      </c>
      <c r="B178" s="7">
        <v>174</v>
      </c>
      <c r="C178" s="8" t="s">
        <v>174</v>
      </c>
      <c r="D178" s="9" t="s">
        <v>175</v>
      </c>
      <c r="E178" s="13">
        <v>32324.35</v>
      </c>
      <c r="F178" s="13">
        <v>33080</v>
      </c>
      <c r="G178" s="13">
        <v>31372.67</v>
      </c>
      <c r="H178" s="13">
        <v>30371.99</v>
      </c>
      <c r="I178" s="13">
        <v>30372.58</v>
      </c>
      <c r="J178" s="13">
        <v>35477.14</v>
      </c>
      <c r="K178" s="13">
        <v>35477.14</v>
      </c>
      <c r="L178" s="15"/>
    </row>
    <row r="179" spans="1:12">
      <c r="A179" s="3">
        <v>28852</v>
      </c>
      <c r="B179" s="7">
        <v>175</v>
      </c>
      <c r="C179" s="8" t="s">
        <v>176</v>
      </c>
      <c r="D179" s="9" t="s">
        <v>177</v>
      </c>
      <c r="E179" s="13">
        <v>99.7</v>
      </c>
      <c r="F179" s="13">
        <v>82.26</v>
      </c>
      <c r="G179" s="13">
        <v>103.34</v>
      </c>
      <c r="H179" s="13">
        <v>84.98</v>
      </c>
      <c r="I179" s="13">
        <v>109.9</v>
      </c>
      <c r="J179" s="13">
        <v>104.73</v>
      </c>
      <c r="K179" s="13">
        <v>104.73</v>
      </c>
      <c r="L179" s="15"/>
    </row>
    <row r="180" spans="1:12">
      <c r="A180" s="3">
        <v>28853</v>
      </c>
      <c r="B180" s="7">
        <v>176</v>
      </c>
      <c r="C180" s="8" t="s">
        <v>178</v>
      </c>
      <c r="D180" s="9" t="s">
        <v>177</v>
      </c>
      <c r="E180" s="13">
        <v>239.8</v>
      </c>
      <c r="F180" s="13">
        <v>223016</v>
      </c>
      <c r="G180" s="13">
        <v>220.65</v>
      </c>
      <c r="H180" s="13">
        <v>210.42</v>
      </c>
      <c r="I180" s="13">
        <v>260.77</v>
      </c>
      <c r="J180" s="13">
        <v>252.58</v>
      </c>
      <c r="K180" s="13">
        <v>252.58</v>
      </c>
      <c r="L180" s="15"/>
    </row>
    <row r="181" spans="1:12">
      <c r="A181" s="3">
        <v>28854</v>
      </c>
      <c r="B181" s="7">
        <v>177</v>
      </c>
      <c r="C181" s="8" t="s">
        <v>179</v>
      </c>
      <c r="D181" s="9" t="s">
        <v>177</v>
      </c>
      <c r="E181" s="13">
        <v>2.91</v>
      </c>
      <c r="F181" s="13">
        <v>4.1100000000000003</v>
      </c>
      <c r="G181" s="13">
        <v>4.1900000000000004</v>
      </c>
      <c r="H181" s="13">
        <v>4.2</v>
      </c>
      <c r="I181" s="13">
        <v>4.2</v>
      </c>
      <c r="J181" s="13">
        <v>4.2</v>
      </c>
      <c r="K181" s="13">
        <v>4.2</v>
      </c>
      <c r="L181" s="15"/>
    </row>
    <row r="182" spans="1:12">
      <c r="A182" s="3">
        <v>28855</v>
      </c>
      <c r="B182" s="7">
        <v>178</v>
      </c>
      <c r="C182" s="8" t="s">
        <v>180</v>
      </c>
      <c r="D182" s="9" t="s">
        <v>110</v>
      </c>
      <c r="E182" s="13">
        <v>186000</v>
      </c>
      <c r="F182" s="13">
        <v>188000</v>
      </c>
      <c r="G182" s="13">
        <v>196700</v>
      </c>
      <c r="H182" s="13">
        <v>204000</v>
      </c>
      <c r="I182" s="13">
        <v>208100</v>
      </c>
      <c r="J182" s="13">
        <v>208100</v>
      </c>
      <c r="K182" s="13">
        <v>208100</v>
      </c>
      <c r="L182" s="15"/>
    </row>
    <row r="183" spans="1:12" ht="30">
      <c r="A183" s="3">
        <v>28856</v>
      </c>
      <c r="B183" s="7">
        <v>179</v>
      </c>
      <c r="C183" s="8" t="s">
        <v>181</v>
      </c>
      <c r="D183" s="9" t="s">
        <v>160</v>
      </c>
      <c r="E183" s="13">
        <v>10.6</v>
      </c>
      <c r="F183" s="13">
        <v>11.5</v>
      </c>
      <c r="G183" s="13">
        <v>11.6</v>
      </c>
      <c r="H183" s="13">
        <v>8.1</v>
      </c>
      <c r="I183" s="13">
        <v>8.1</v>
      </c>
      <c r="J183" s="13">
        <v>8.1</v>
      </c>
      <c r="K183" s="13">
        <v>8.1</v>
      </c>
      <c r="L183" s="15"/>
    </row>
    <row r="184" spans="1:12" ht="30">
      <c r="A184" s="3">
        <v>28857</v>
      </c>
      <c r="B184" s="7">
        <v>180</v>
      </c>
      <c r="C184" s="8" t="s">
        <v>182</v>
      </c>
      <c r="D184" s="9" t="s">
        <v>160</v>
      </c>
      <c r="E184" s="13">
        <v>6.9</v>
      </c>
      <c r="F184" s="13">
        <v>7.1</v>
      </c>
      <c r="G184" s="13">
        <v>5.1100000000000003</v>
      </c>
      <c r="H184" s="13">
        <v>8.1</v>
      </c>
      <c r="I184" s="13">
        <v>8.1</v>
      </c>
      <c r="J184" s="13">
        <v>8.1</v>
      </c>
      <c r="K184" s="13">
        <v>8.1</v>
      </c>
      <c r="L184" s="15"/>
    </row>
    <row r="185" spans="1:12" ht="30">
      <c r="A185" s="3">
        <v>28858</v>
      </c>
      <c r="B185" s="7">
        <v>181</v>
      </c>
      <c r="C185" s="8" t="s">
        <v>183</v>
      </c>
      <c r="D185" s="9" t="s">
        <v>160</v>
      </c>
      <c r="E185" s="13">
        <v>6.9</v>
      </c>
      <c r="F185" s="13">
        <v>7.1</v>
      </c>
      <c r="G185" s="13">
        <v>5.57</v>
      </c>
      <c r="H185" s="13">
        <v>8.1</v>
      </c>
      <c r="I185" s="13">
        <v>8.1</v>
      </c>
      <c r="J185" s="13">
        <v>8.1</v>
      </c>
      <c r="K185" s="13">
        <v>8.1</v>
      </c>
      <c r="L185" s="15"/>
    </row>
    <row r="186" spans="1:12" ht="30">
      <c r="A186" s="3">
        <v>28859</v>
      </c>
      <c r="B186" s="7">
        <v>182</v>
      </c>
      <c r="C186" s="8" t="s">
        <v>184</v>
      </c>
      <c r="D186" s="9" t="s">
        <v>160</v>
      </c>
      <c r="E186" s="13">
        <v>5.4</v>
      </c>
      <c r="F186" s="13">
        <v>5.8</v>
      </c>
      <c r="G186" s="13">
        <v>4.9000000000000004</v>
      </c>
      <c r="H186" s="13">
        <v>8.1</v>
      </c>
      <c r="I186" s="13">
        <v>8.1</v>
      </c>
      <c r="J186" s="13">
        <v>8.1</v>
      </c>
      <c r="K186" s="13">
        <v>8.1</v>
      </c>
      <c r="L186" s="15"/>
    </row>
    <row r="187" spans="1:12" ht="30">
      <c r="A187" s="3">
        <v>28860</v>
      </c>
      <c r="B187" s="7">
        <v>183</v>
      </c>
      <c r="C187" s="8" t="s">
        <v>185</v>
      </c>
      <c r="D187" s="9"/>
      <c r="E187" s="13"/>
      <c r="F187" s="13"/>
      <c r="G187" s="13"/>
      <c r="H187" s="13"/>
      <c r="I187" s="13"/>
      <c r="J187" s="13"/>
      <c r="K187" s="13"/>
      <c r="L187" s="15"/>
    </row>
    <row r="188" spans="1:12" ht="30">
      <c r="A188" s="3">
        <v>28861</v>
      </c>
      <c r="B188" s="7">
        <v>184</v>
      </c>
      <c r="C188" s="8" t="s">
        <v>186</v>
      </c>
      <c r="D188" s="9" t="s">
        <v>187</v>
      </c>
      <c r="E188" s="12">
        <v>43.73</v>
      </c>
      <c r="F188" s="12">
        <v>40.58</v>
      </c>
      <c r="G188" s="12">
        <v>40.65</v>
      </c>
      <c r="H188" s="12">
        <f t="shared" ref="H188:K188" si="43">IF(H167=0,,H195/H167)</f>
        <v>41.77570093457944</v>
      </c>
      <c r="I188" s="12">
        <f t="shared" si="43"/>
        <v>40.74074074074074</v>
      </c>
      <c r="J188" s="12">
        <f t="shared" si="43"/>
        <v>40.411290322580648</v>
      </c>
      <c r="K188" s="12">
        <f t="shared" si="43"/>
        <v>39.59375</v>
      </c>
      <c r="L188" s="14"/>
    </row>
    <row r="189" spans="1:12" ht="45">
      <c r="A189" s="3">
        <v>28862</v>
      </c>
      <c r="B189" s="7">
        <v>185</v>
      </c>
      <c r="C189" s="8" t="s">
        <v>188</v>
      </c>
      <c r="D189" s="9" t="s">
        <v>166</v>
      </c>
      <c r="E189" s="12">
        <v>0.26</v>
      </c>
      <c r="F189" s="12">
        <v>0.26</v>
      </c>
      <c r="G189" s="12">
        <v>0.26</v>
      </c>
      <c r="H189" s="12">
        <f t="shared" ref="H189:K189" si="44">IF(H200=0,,H196/H200)</f>
        <v>0.25387604122020757</v>
      </c>
      <c r="I189" s="12">
        <f t="shared" si="44"/>
        <v>0.25646628030486557</v>
      </c>
      <c r="J189" s="12">
        <f t="shared" si="44"/>
        <v>0.25903788457596483</v>
      </c>
      <c r="K189" s="12">
        <f t="shared" si="44"/>
        <v>0.26182378920298904</v>
      </c>
      <c r="L189" s="14"/>
    </row>
    <row r="190" spans="1:12">
      <c r="A190" s="3">
        <v>28863</v>
      </c>
      <c r="B190" s="7">
        <v>186</v>
      </c>
      <c r="C190" s="8" t="s">
        <v>189</v>
      </c>
      <c r="D190" s="9" t="s">
        <v>190</v>
      </c>
      <c r="E190" s="12">
        <v>0.2</v>
      </c>
      <c r="F190" s="12">
        <v>0.19</v>
      </c>
      <c r="G190" s="12">
        <v>0.19</v>
      </c>
      <c r="H190" s="12">
        <f t="shared" ref="H190:K190" si="45">IF(H167=0,,H197/H167)</f>
        <v>0.14443500424808836</v>
      </c>
      <c r="I190" s="12">
        <f t="shared" si="45"/>
        <v>0.14156378600823044</v>
      </c>
      <c r="J190" s="12">
        <f t="shared" si="45"/>
        <v>0.14032258064516129</v>
      </c>
      <c r="K190" s="12">
        <f t="shared" si="45"/>
        <v>0.13906250000000001</v>
      </c>
      <c r="L190" s="14"/>
    </row>
    <row r="191" spans="1:12">
      <c r="A191" s="3">
        <v>28864</v>
      </c>
      <c r="B191" s="7">
        <v>187</v>
      </c>
      <c r="C191" s="8" t="s">
        <v>191</v>
      </c>
      <c r="D191" s="9" t="s">
        <v>190</v>
      </c>
      <c r="E191" s="12">
        <v>0.55000000000000004</v>
      </c>
      <c r="F191" s="12">
        <v>0.51</v>
      </c>
      <c r="G191" s="12">
        <v>0.51</v>
      </c>
      <c r="H191" s="12">
        <f t="shared" ref="H191:K191" si="46">IF(H167=0,,H198/H167)</f>
        <v>0.58623619371282931</v>
      </c>
      <c r="I191" s="12">
        <f t="shared" si="46"/>
        <v>0.57283950617283952</v>
      </c>
      <c r="J191" s="12">
        <f t="shared" si="46"/>
        <v>0.56451612903225801</v>
      </c>
      <c r="K191" s="12">
        <f t="shared" si="46"/>
        <v>0.59374999999999989</v>
      </c>
      <c r="L191" s="14"/>
    </row>
    <row r="192" spans="1:12">
      <c r="A192" s="3">
        <v>28865</v>
      </c>
      <c r="B192" s="7">
        <v>188</v>
      </c>
      <c r="C192" s="8" t="s">
        <v>192</v>
      </c>
      <c r="D192" s="9" t="s">
        <v>190</v>
      </c>
      <c r="E192" s="12">
        <f t="shared" ref="E192:K192" si="47">IF(E167=0,,E199/E167)</f>
        <v>0</v>
      </c>
      <c r="F192" s="12">
        <f t="shared" si="47"/>
        <v>0</v>
      </c>
      <c r="G192" s="12">
        <f t="shared" si="47"/>
        <v>0</v>
      </c>
      <c r="H192" s="12">
        <f t="shared" si="47"/>
        <v>0</v>
      </c>
      <c r="I192" s="12">
        <f t="shared" si="47"/>
        <v>0</v>
      </c>
      <c r="J192" s="12">
        <f t="shared" si="47"/>
        <v>0</v>
      </c>
      <c r="K192" s="12">
        <f t="shared" si="47"/>
        <v>0</v>
      </c>
      <c r="L192" s="14"/>
    </row>
    <row r="193" spans="1:12">
      <c r="A193" s="3">
        <v>28866</v>
      </c>
      <c r="B193" s="7">
        <v>189</v>
      </c>
      <c r="C193" s="8" t="s">
        <v>20</v>
      </c>
      <c r="D193" s="9"/>
      <c r="E193" s="11"/>
      <c r="F193" s="11"/>
      <c r="G193" s="11"/>
      <c r="H193" s="11"/>
      <c r="I193" s="11"/>
      <c r="J193" s="11"/>
      <c r="K193" s="11"/>
      <c r="L193" s="14"/>
    </row>
    <row r="194" spans="1:12" ht="30">
      <c r="A194" s="3">
        <v>28867</v>
      </c>
      <c r="B194" s="7">
        <v>190</v>
      </c>
      <c r="C194" s="8" t="s">
        <v>193</v>
      </c>
      <c r="D194" s="9"/>
      <c r="E194" s="13"/>
      <c r="F194" s="13"/>
      <c r="G194" s="13"/>
      <c r="H194" s="13"/>
      <c r="I194" s="13"/>
      <c r="J194" s="13"/>
      <c r="K194" s="13"/>
      <c r="L194" s="15"/>
    </row>
    <row r="195" spans="1:12">
      <c r="A195" s="3">
        <v>28868</v>
      </c>
      <c r="B195" s="7">
        <v>191</v>
      </c>
      <c r="C195" s="8" t="s">
        <v>172</v>
      </c>
      <c r="D195" s="9" t="s">
        <v>194</v>
      </c>
      <c r="E195" s="13">
        <v>461.53</v>
      </c>
      <c r="F195" s="13">
        <v>466.19</v>
      </c>
      <c r="G195" s="13">
        <v>470.9</v>
      </c>
      <c r="H195" s="13">
        <v>491.7</v>
      </c>
      <c r="I195" s="13">
        <v>495</v>
      </c>
      <c r="J195" s="13">
        <v>501.1</v>
      </c>
      <c r="K195" s="13">
        <v>506.8</v>
      </c>
      <c r="L195" s="15"/>
    </row>
    <row r="196" spans="1:12">
      <c r="A196" s="3">
        <v>28869</v>
      </c>
      <c r="B196" s="7">
        <v>192</v>
      </c>
      <c r="C196" s="8" t="s">
        <v>174</v>
      </c>
      <c r="D196" s="9" t="s">
        <v>175</v>
      </c>
      <c r="E196" s="13">
        <v>5515.32</v>
      </c>
      <c r="F196" s="13">
        <v>5571.03</v>
      </c>
      <c r="G196" s="13">
        <v>5627.3</v>
      </c>
      <c r="H196" s="13">
        <v>5449.5</v>
      </c>
      <c r="I196" s="13">
        <v>5505.1</v>
      </c>
      <c r="J196" s="13">
        <v>5560.3</v>
      </c>
      <c r="K196" s="13">
        <v>5620.1</v>
      </c>
      <c r="L196" s="15"/>
    </row>
    <row r="197" spans="1:12">
      <c r="A197" s="3">
        <v>28870</v>
      </c>
      <c r="B197" s="7">
        <v>193</v>
      </c>
      <c r="C197" s="8" t="s">
        <v>176</v>
      </c>
      <c r="D197" s="9" t="s">
        <v>177</v>
      </c>
      <c r="E197" s="13">
        <v>2.16</v>
      </c>
      <c r="F197" s="13">
        <v>2.1800000000000002</v>
      </c>
      <c r="G197" s="13">
        <v>2.2000000000000002</v>
      </c>
      <c r="H197" s="13">
        <v>1.7</v>
      </c>
      <c r="I197" s="13">
        <v>1.72</v>
      </c>
      <c r="J197" s="13">
        <v>1.74</v>
      </c>
      <c r="K197" s="13">
        <v>1.78</v>
      </c>
      <c r="L197" s="15"/>
    </row>
    <row r="198" spans="1:12">
      <c r="A198" s="3">
        <v>28871</v>
      </c>
      <c r="B198" s="7">
        <v>194</v>
      </c>
      <c r="C198" s="8" t="s">
        <v>178</v>
      </c>
      <c r="D198" s="9" t="s">
        <v>177</v>
      </c>
      <c r="E198" s="13">
        <v>5.78</v>
      </c>
      <c r="F198" s="13">
        <v>5.84</v>
      </c>
      <c r="G198" s="13">
        <v>5.9</v>
      </c>
      <c r="H198" s="13">
        <v>6.9</v>
      </c>
      <c r="I198" s="13">
        <v>6.96</v>
      </c>
      <c r="J198" s="13">
        <v>7</v>
      </c>
      <c r="K198" s="13">
        <v>7.6</v>
      </c>
      <c r="L198" s="15"/>
    </row>
    <row r="199" spans="1:12">
      <c r="A199" s="3">
        <v>28872</v>
      </c>
      <c r="B199" s="7">
        <v>195</v>
      </c>
      <c r="C199" s="8" t="s">
        <v>179</v>
      </c>
      <c r="D199" s="9" t="s">
        <v>177</v>
      </c>
      <c r="E199" s="13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5"/>
    </row>
    <row r="200" spans="1:12">
      <c r="A200" s="3">
        <v>28873</v>
      </c>
      <c r="B200" s="7">
        <v>196</v>
      </c>
      <c r="C200" s="8" t="s">
        <v>195</v>
      </c>
      <c r="D200" s="9" t="s">
        <v>110</v>
      </c>
      <c r="E200" s="13">
        <v>21465.200000000001</v>
      </c>
      <c r="F200" s="13">
        <v>21465.200000000001</v>
      </c>
      <c r="G200" s="13">
        <v>21465.200000000001</v>
      </c>
      <c r="H200" s="13">
        <v>21465.200000000001</v>
      </c>
      <c r="I200" s="13">
        <v>21465.200000000001</v>
      </c>
      <c r="J200" s="13">
        <v>21465.200000000001</v>
      </c>
      <c r="K200" s="13">
        <v>21465.200000000001</v>
      </c>
      <c r="L200" s="15"/>
    </row>
    <row r="201" spans="1:12" ht="45">
      <c r="A201" s="3">
        <v>28874</v>
      </c>
      <c r="B201" s="7">
        <v>197</v>
      </c>
      <c r="C201" s="8" t="s">
        <v>196</v>
      </c>
      <c r="D201" s="9"/>
      <c r="E201" s="11"/>
      <c r="F201" s="11"/>
      <c r="G201" s="11"/>
      <c r="H201" s="11"/>
      <c r="I201" s="11"/>
      <c r="J201" s="11"/>
      <c r="K201" s="11"/>
      <c r="L201" s="14"/>
    </row>
    <row r="202" spans="1:12" ht="75">
      <c r="A202" s="3">
        <v>28875</v>
      </c>
      <c r="B202" s="7">
        <v>198</v>
      </c>
      <c r="C202" s="8" t="s">
        <v>197</v>
      </c>
      <c r="D202" s="9"/>
      <c r="E202" s="13"/>
      <c r="F202" s="13"/>
      <c r="G202" s="13"/>
      <c r="H202" s="13"/>
      <c r="I202" s="13"/>
      <c r="J202" s="13"/>
      <c r="K202" s="13"/>
      <c r="L202" s="15"/>
    </row>
    <row r="203" spans="1:12">
      <c r="A203" s="3">
        <v>28876</v>
      </c>
      <c r="B203" s="7">
        <v>199</v>
      </c>
      <c r="C203" s="8" t="s">
        <v>198</v>
      </c>
      <c r="D203" s="9" t="s">
        <v>199</v>
      </c>
      <c r="E203" s="13"/>
      <c r="F203" s="13"/>
      <c r="G203" s="13"/>
      <c r="H203" s="13"/>
      <c r="I203" s="13"/>
      <c r="J203" s="13"/>
      <c r="K203" s="13"/>
      <c r="L203" s="15"/>
    </row>
    <row r="204" spans="1:12">
      <c r="A204" s="3">
        <v>28877</v>
      </c>
      <c r="B204" s="7">
        <v>200</v>
      </c>
      <c r="C204" s="8" t="s">
        <v>200</v>
      </c>
      <c r="D204" s="9" t="s">
        <v>199</v>
      </c>
      <c r="E204" s="13"/>
      <c r="F204" s="13"/>
      <c r="G204" s="13"/>
      <c r="H204" s="13"/>
      <c r="I204" s="13"/>
      <c r="J204" s="13"/>
      <c r="K204" s="13"/>
      <c r="L204" s="15"/>
    </row>
    <row r="205" spans="1:12">
      <c r="A205" s="3">
        <v>28878</v>
      </c>
      <c r="B205" s="7">
        <v>201</v>
      </c>
      <c r="C205" s="8" t="s">
        <v>201</v>
      </c>
      <c r="D205" s="9" t="s">
        <v>199</v>
      </c>
      <c r="E205" s="13"/>
      <c r="F205" s="13"/>
      <c r="G205" s="13"/>
      <c r="H205" s="13"/>
      <c r="I205" s="13"/>
      <c r="J205" s="13"/>
      <c r="K205" s="13"/>
      <c r="L205" s="15"/>
    </row>
    <row r="206" spans="1:12">
      <c r="A206" s="3">
        <v>28879</v>
      </c>
      <c r="B206" s="7">
        <v>202</v>
      </c>
      <c r="C206" s="8" t="s">
        <v>202</v>
      </c>
      <c r="D206" s="9" t="s">
        <v>199</v>
      </c>
      <c r="E206" s="13"/>
      <c r="F206" s="13"/>
      <c r="G206" s="13"/>
      <c r="H206" s="13"/>
      <c r="I206" s="13"/>
      <c r="J206" s="13"/>
      <c r="K206" s="13"/>
      <c r="L206" s="15"/>
    </row>
  </sheetData>
  <mergeCells count="6">
    <mergeCell ref="L2:L3"/>
    <mergeCell ref="E2:H2"/>
    <mergeCell ref="I2:K2"/>
    <mergeCell ref="B2:B3"/>
    <mergeCell ref="C2:C3"/>
    <mergeCell ref="D2:D3"/>
  </mergeCells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Main 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О.Г Федотова</cp:lastModifiedBy>
  <cp:lastPrinted>2025-04-30T06:14:00Z</cp:lastPrinted>
  <dcterms:created xsi:type="dcterms:W3CDTF">2024-05-02T07:46:00Z</dcterms:created>
  <dcterms:modified xsi:type="dcterms:W3CDTF">2025-04-30T06:14:11Z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1049-11.1.0.10702</vt:lpwstr>
  </property>
</Properties>
</file>