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адежда Владимировна\Desktop\Рабочая\ВНЕШНЯЯ ПРОВЕРКА за 2025 год\"/>
    </mc:Choice>
  </mc:AlternateContent>
  <xr:revisionPtr revIDLastSave="0" documentId="13_ncr:1_{271A0D71-F7BD-4D9D-AA5A-0A43D8E0B58A}" xr6:coauthVersionLast="47" xr6:coauthVersionMax="47" xr10:uidLastSave="{00000000-0000-0000-0000-000000000000}"/>
  <bookViews>
    <workbookView xWindow="-120" yWindow="-120" windowWidth="29040" windowHeight="15840" xr2:uid="{415A36DC-31A2-4592-A341-5BF2A0118C94}"/>
  </bookViews>
  <sheets>
    <sheet name="Отчеты МЗ и бас.гов(прилож2)" sheetId="1" r:id="rId1"/>
    <sheet name="Соглашения (сайт, прил 3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5" i="2" l="1"/>
  <c r="P25" i="2"/>
  <c r="O25" i="2"/>
  <c r="N25" i="2"/>
  <c r="M25" i="2"/>
  <c r="J25" i="2"/>
  <c r="J27" i="2" s="1"/>
  <c r="I25" i="2"/>
  <c r="H25" i="2"/>
  <c r="G25" i="2"/>
  <c r="E25" i="2"/>
  <c r="D25" i="2"/>
  <c r="D27" i="2" s="1"/>
  <c r="C25" i="2"/>
  <c r="C27" i="2" s="1"/>
  <c r="V24" i="2"/>
  <c r="U24" i="2"/>
  <c r="T24" i="2"/>
  <c r="S24" i="2"/>
  <c r="R24" i="2"/>
  <c r="M24" i="2"/>
  <c r="L24" i="2"/>
  <c r="K24" i="2"/>
  <c r="V23" i="2"/>
  <c r="U23" i="2"/>
  <c r="T23" i="2"/>
  <c r="S23" i="2"/>
  <c r="R23" i="2"/>
  <c r="M23" i="2"/>
  <c r="L23" i="2"/>
  <c r="K23" i="2"/>
  <c r="V22" i="2"/>
  <c r="V25" i="2" s="1"/>
  <c r="U22" i="2"/>
  <c r="U25" i="2" s="1"/>
  <c r="T22" i="2"/>
  <c r="T25" i="2" s="1"/>
  <c r="S22" i="2"/>
  <c r="S25" i="2" s="1"/>
  <c r="R22" i="2"/>
  <c r="M22" i="2"/>
  <c r="L22" i="2"/>
  <c r="L25" i="2" s="1"/>
  <c r="K22" i="2"/>
  <c r="F22" i="2"/>
  <c r="F25" i="2" s="1"/>
  <c r="W20" i="2"/>
  <c r="Q20" i="2"/>
  <c r="P20" i="2"/>
  <c r="R20" i="2" s="1"/>
  <c r="O20" i="2"/>
  <c r="N20" i="2"/>
  <c r="K20" i="2"/>
  <c r="J20" i="2"/>
  <c r="J34" i="2" s="1"/>
  <c r="I20" i="2"/>
  <c r="I34" i="2" s="1"/>
  <c r="H20" i="2"/>
  <c r="G20" i="2"/>
  <c r="E20" i="2"/>
  <c r="D20" i="2"/>
  <c r="C20" i="2"/>
  <c r="V19" i="2"/>
  <c r="V20" i="2" s="1"/>
  <c r="U19" i="2"/>
  <c r="U20" i="2" s="1"/>
  <c r="T19" i="2"/>
  <c r="T20" i="2" s="1"/>
  <c r="S19" i="2"/>
  <c r="S20" i="2" s="1"/>
  <c r="R19" i="2"/>
  <c r="M19" i="2"/>
  <c r="L19" i="2"/>
  <c r="L20" i="2" s="1"/>
  <c r="K19" i="2"/>
  <c r="V18" i="2"/>
  <c r="U18" i="2"/>
  <c r="T18" i="2"/>
  <c r="S18" i="2"/>
  <c r="R18" i="2"/>
  <c r="M18" i="2"/>
  <c r="L18" i="2"/>
  <c r="K18" i="2"/>
  <c r="V17" i="2"/>
  <c r="U17" i="2"/>
  <c r="T17" i="2"/>
  <c r="S17" i="2"/>
  <c r="R17" i="2"/>
  <c r="M17" i="2"/>
  <c r="L17" i="2"/>
  <c r="K17" i="2"/>
  <c r="F17" i="2"/>
  <c r="F20" i="2" s="1"/>
  <c r="V16" i="2"/>
  <c r="U16" i="2"/>
  <c r="T16" i="2"/>
  <c r="S16" i="2"/>
  <c r="R16" i="2"/>
  <c r="M16" i="2"/>
  <c r="L16" i="2"/>
  <c r="K16" i="2"/>
  <c r="V15" i="2"/>
  <c r="U15" i="2"/>
  <c r="T15" i="2"/>
  <c r="S15" i="2"/>
  <c r="R15" i="2"/>
  <c r="M15" i="2"/>
  <c r="L15" i="2"/>
  <c r="K15" i="2"/>
  <c r="V14" i="2"/>
  <c r="U14" i="2"/>
  <c r="T14" i="2"/>
  <c r="S14" i="2"/>
  <c r="R14" i="2"/>
  <c r="M14" i="2"/>
  <c r="L14" i="2"/>
  <c r="K14" i="2"/>
  <c r="V13" i="2"/>
  <c r="U13" i="2"/>
  <c r="T13" i="2"/>
  <c r="S13" i="2"/>
  <c r="R13" i="2"/>
  <c r="M13" i="2"/>
  <c r="L13" i="2"/>
  <c r="K13" i="2"/>
  <c r="F13" i="2"/>
  <c r="V12" i="2"/>
  <c r="U12" i="2"/>
  <c r="T12" i="2"/>
  <c r="S12" i="2"/>
  <c r="R12" i="2"/>
  <c r="M12" i="2"/>
  <c r="L12" i="2"/>
  <c r="K12" i="2"/>
  <c r="V11" i="2"/>
  <c r="U11" i="2"/>
  <c r="T11" i="2"/>
  <c r="S11" i="2"/>
  <c r="R11" i="2"/>
  <c r="M11" i="2"/>
  <c r="L11" i="2"/>
  <c r="K11" i="2"/>
  <c r="F11" i="2"/>
  <c r="L23" i="1"/>
  <c r="L22" i="1"/>
  <c r="L21" i="1"/>
  <c r="L19" i="1"/>
  <c r="L18" i="1"/>
  <c r="L17" i="1"/>
  <c r="L16" i="1"/>
  <c r="L15" i="1"/>
  <c r="L14" i="1"/>
  <c r="L13" i="1"/>
  <c r="L12" i="1"/>
  <c r="L11" i="1"/>
  <c r="K34" i="2" l="1"/>
  <c r="E27" i="2"/>
  <c r="F27" i="2" s="1"/>
  <c r="R25" i="2"/>
  <c r="E31" i="2"/>
  <c r="M20" i="2"/>
  <c r="K25" i="2"/>
  <c r="I27" i="2"/>
  <c r="K27" i="2" s="1"/>
</calcChain>
</file>

<file path=xl/sharedStrings.xml><?xml version="1.0" encoding="utf-8"?>
<sst xmlns="http://schemas.openxmlformats.org/spreadsheetml/2006/main" count="201" uniqueCount="87">
  <si>
    <t>Приложение2</t>
  </si>
  <si>
    <t xml:space="preserve">Информация о размещении документов и информации муниципальными бюджетными учреждениями ГО "Жатай" на официальном сайте https://bus.gov.ru/ </t>
  </si>
  <si>
    <t>№ п/п</t>
  </si>
  <si>
    <t xml:space="preserve">Наименование учреждения </t>
  </si>
  <si>
    <t xml:space="preserve">Дата утверждения муниципального задания </t>
  </si>
  <si>
    <t xml:space="preserve">Дата отчета об исполнении муниципального задания на 2025 год </t>
  </si>
  <si>
    <t>Инф о размещении мун задания на bus.gov.ru на 01.04.2025</t>
  </si>
  <si>
    <t>Плановые показатели деятельности на 2025 год</t>
  </si>
  <si>
    <t>Показатели объема иных субсидий по ф.0503737 (5)</t>
  </si>
  <si>
    <t>Фактические показатели деятельности за 2025 год</t>
  </si>
  <si>
    <t>Информация о муниципальном задании</t>
  </si>
  <si>
    <t>Отчет о выполнении муниципального задания (дата размещения)</t>
  </si>
  <si>
    <t>Информация о муниципальном задании (социальный заказ)</t>
  </si>
  <si>
    <t>Отчет о выполнении муниципального задания (социальный заказ) (дата размещения)</t>
  </si>
  <si>
    <t>План финансово-хозяйственной деятельности</t>
  </si>
  <si>
    <t>Информация об операциях с целевыми средствами, тыс. рублей</t>
  </si>
  <si>
    <t>Информация о годовой бухгалтерской отчетности</t>
  </si>
  <si>
    <t>Информация о результатах деятельности и об использовании имущества</t>
  </si>
  <si>
    <t>Сведения о контрольных мероприятиях и их результатах</t>
  </si>
  <si>
    <t>Отчет о финансовых результатах деятельности учреждения (ф. 0503721)</t>
  </si>
  <si>
    <t>Баланс государственного (муниципального) учреждения (ф. 0503730)</t>
  </si>
  <si>
    <t>Отчет об исполнении учреждением Плана финансово-хозяйственной деятельности (ф. 0503737)</t>
  </si>
  <si>
    <t>1. Учреждения образования</t>
  </si>
  <si>
    <t>1.1.</t>
  </si>
  <si>
    <t>Муниципальное бюджетное общеобразовательное учреждение «Средняя общеобразовательная школа № 1» ГО Жатай</t>
  </si>
  <si>
    <t>нет</t>
  </si>
  <si>
    <t xml:space="preserve"> +</t>
  </si>
  <si>
    <t>1.2.</t>
  </si>
  <si>
    <t>Муниципальное бюджетное общеобразовательное учреждение «Средняя общеобразовательная школа № 2 имени Д.Х. Скрябина» ГО Жатай</t>
  </si>
  <si>
    <t>1.3.</t>
  </si>
  <si>
    <t>Муниципальное бюджетное дошкольное образовательное учреждение детский сад № 1 «Ручеёк» ГО Жатай</t>
  </si>
  <si>
    <t>1.4.</t>
  </si>
  <si>
    <t>Муниципальное бюджетное дошкольное образовательное учреждение детский сад №2 «Василёк» ГО «Жатай»</t>
  </si>
  <si>
    <t>1.5.</t>
  </si>
  <si>
    <t>Муниципальное бюджетное дошкольное образовательное учреждение детский сад № 3 «Чебурашка» ГО Жатай</t>
  </si>
  <si>
    <t>1.6.</t>
  </si>
  <si>
    <t>Муниципальное бюджетное дошкольное образовательное учреждение детский сад комбинированного вида № 4 «Снежинка» ГО Жатай</t>
  </si>
  <si>
    <t>1.7.</t>
  </si>
  <si>
    <t>Муниципальное бюджетное образовательное учреждение дополнительного образования  «Детская  школа искусств»  ГО Жатай</t>
  </si>
  <si>
    <t>1.8.</t>
  </si>
  <si>
    <t>Муниципальное бюджетное образовательное учреждение дополнительного образования  «Детско-юношеская спортивная школа» ГО Жатай</t>
  </si>
  <si>
    <t xml:space="preserve">  +</t>
  </si>
  <si>
    <t>Отсутствует Акт и Представление КСП</t>
  </si>
  <si>
    <t>1.9.</t>
  </si>
  <si>
    <t>Муниципальное бюджетное образовательное учреждение дополнительного образования  «Центр внешкольной работы «Росток»</t>
  </si>
  <si>
    <t>2. Учреждения культуры</t>
  </si>
  <si>
    <t>2.1.</t>
  </si>
  <si>
    <t>Муниципальное бюджетное учреждение «Дом культуры «Маяк»</t>
  </si>
  <si>
    <t>2.2.</t>
  </si>
  <si>
    <t>Муниципальное бюджетное учреждение «Жатайская городская библиотека»</t>
  </si>
  <si>
    <t>2.3.</t>
  </si>
  <si>
    <t>Муниципальное бюджетное учреждение «Музей ГО «Жатай»</t>
  </si>
  <si>
    <t>Приложение 3</t>
  </si>
  <si>
    <t>Информация о финансировании муниципального задания и выполнении Плана финансово-хозяйственной деятельности на 2025 год</t>
  </si>
  <si>
    <t>Наименование МБУ</t>
  </si>
  <si>
    <t>Субсидия на выполнение муниципального задания</t>
  </si>
  <si>
    <t xml:space="preserve">Отчет об исполнении учреждением Плана финансово-хозяйственной деятельности (ф. 0503737 (4)) размещенные на сайте  bus.gov.ru </t>
  </si>
  <si>
    <t>Отклонение уточ.плана по Соглашению от Доходов по ф. 0503737</t>
  </si>
  <si>
    <t>Отчет об исполнении учреждением Плана финансово-хозяйственной деятельности (ф. 0503737 (4)) по данным ОА ГО "Жатай"</t>
  </si>
  <si>
    <t>Отклонение информации размещенной на сайте и предоставленной ОА ГО "Жатай"</t>
  </si>
  <si>
    <t>Примечание</t>
  </si>
  <si>
    <t>Утвержденный план по Соглашению</t>
  </si>
  <si>
    <t>Уточненный план по Соглашению</t>
  </si>
  <si>
    <t>Исполнение по Отчету об исполнении бюджета (ф. 0503117)</t>
  </si>
  <si>
    <t>Откл.</t>
  </si>
  <si>
    <t>Доходы</t>
  </si>
  <si>
    <t>Расходы</t>
  </si>
  <si>
    <t>% исп</t>
  </si>
  <si>
    <t>остаток средств</t>
  </si>
  <si>
    <t>План</t>
  </si>
  <si>
    <t>Исполнение</t>
  </si>
  <si>
    <t>МБОУ«Средняя общеобразовательная школа № 1»</t>
  </si>
  <si>
    <t>возврат остатков по субвенции на выполнение отдельных государственных полномочий на реализацию государственного стандарта общего образования в связи с отсутствием потребности</t>
  </si>
  <si>
    <t>МБОУ "Средняя общеобразовательная школа № 2 имени Д.Х. Скрябина»</t>
  </si>
  <si>
    <t xml:space="preserve">МБДОУ "Детский сад № 1 «Ручеёк» </t>
  </si>
  <si>
    <t xml:space="preserve">возврат остатков субвенции на выполнение отдельных государственных полномочий на реализацию государственного стандарта дошкольного образования в связи с отсутствием потребности </t>
  </si>
  <si>
    <t>МБДОУ "Детский сад №2 «Василёк»</t>
  </si>
  <si>
    <t>МБДОУ "Детский сад № 3 «Чебурашка»</t>
  </si>
  <si>
    <t>МБДОУ "Детский сад комбинированного вида № 4 «Снежинка»</t>
  </si>
  <si>
    <t>МБОУ ДО «Детская  школа искусств»</t>
  </si>
  <si>
    <t>МБОУ ДО «Детско-юношеская спортивная школа»</t>
  </si>
  <si>
    <t>МБОУ ДО «Центр внешкольной работы «Росток»</t>
  </si>
  <si>
    <t>ИТОГО</t>
  </si>
  <si>
    <t>МБУ «Дом культуры «Маяк»</t>
  </si>
  <si>
    <t>МБУ «Жатайская городская библиотека»</t>
  </si>
  <si>
    <t>МБУ «Музей ГО «Жатай»</t>
  </si>
  <si>
    <t>к Заключению от 29.04.2026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</si>
</sst>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6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1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164" fontId="11" fillId="0" borderId="0" xfId="0" applyNumberFormat="1" applyFont="1" applyAlignment="1">
      <alignment horizontal="center" vertical="center"/>
    </xf>
    <xf numFmtId="164" fontId="11" fillId="0" borderId="0" xfId="0" applyNumberFormat="1" applyFont="1"/>
    <xf numFmtId="0" fontId="12" fillId="0" borderId="0" xfId="0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 vertical="center" textRotation="90" wrapText="1"/>
    </xf>
    <xf numFmtId="164" fontId="13" fillId="0" borderId="1" xfId="0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textRotation="90" wrapText="1"/>
    </xf>
    <xf numFmtId="0" fontId="13" fillId="0" borderId="0" xfId="0" applyFont="1" applyAlignment="1">
      <alignment vertical="top" wrapText="1"/>
    </xf>
    <xf numFmtId="165" fontId="13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164" fontId="13" fillId="0" borderId="5" xfId="0" applyNumberFormat="1" applyFont="1" applyBorder="1" applyAlignment="1">
      <alignment vertical="center" wrapText="1"/>
    </xf>
    <xf numFmtId="164" fontId="13" fillId="0" borderId="7" xfId="0" applyNumberFormat="1" applyFont="1" applyBorder="1" applyAlignment="1">
      <alignment vertical="center" wrapText="1"/>
    </xf>
    <xf numFmtId="164" fontId="13" fillId="0" borderId="5" xfId="0" applyNumberFormat="1" applyFont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wrapText="1"/>
    </xf>
    <xf numFmtId="164" fontId="14" fillId="0" borderId="1" xfId="0" applyNumberFormat="1" applyFont="1" applyBorder="1" applyAlignment="1">
      <alignment horizontal="center" vertical="center" wrapText="1"/>
    </xf>
    <xf numFmtId="165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top" wrapText="1"/>
    </xf>
    <xf numFmtId="0" fontId="15" fillId="0" borderId="0" xfId="0" applyFont="1"/>
    <xf numFmtId="9" fontId="11" fillId="0" borderId="1" xfId="1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center" vertical="center"/>
    </xf>
    <xf numFmtId="0" fontId="15" fillId="0" borderId="1" xfId="0" applyFont="1" applyBorder="1"/>
    <xf numFmtId="164" fontId="15" fillId="0" borderId="1" xfId="0" applyNumberFormat="1" applyFont="1" applyBorder="1" applyAlignment="1">
      <alignment horizontal="center" vertical="center"/>
    </xf>
    <xf numFmtId="9" fontId="15" fillId="0" borderId="1" xfId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/>
    </xf>
    <xf numFmtId="9" fontId="11" fillId="0" borderId="0" xfId="1" applyFont="1" applyAlignment="1">
      <alignment horizontal="center" vertical="center"/>
    </xf>
    <xf numFmtId="164" fontId="11" fillId="0" borderId="0" xfId="1" applyNumberFormat="1" applyFont="1" applyAlignment="1">
      <alignment horizontal="center" vertical="center"/>
    </xf>
    <xf numFmtId="165" fontId="11" fillId="0" borderId="0" xfId="1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textRotation="90" wrapText="1"/>
    </xf>
    <xf numFmtId="164" fontId="5" fillId="0" borderId="4" xfId="0" applyNumberFormat="1" applyFont="1" applyBorder="1" applyAlignment="1">
      <alignment horizontal="center" vertical="center" textRotation="90" wrapText="1"/>
    </xf>
    <xf numFmtId="164" fontId="4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164" fontId="11" fillId="0" borderId="7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textRotation="90" wrapText="1"/>
    </xf>
    <xf numFmtId="164" fontId="1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8F9A-F55C-4CD1-B68E-60D461839130}">
  <sheetPr>
    <pageSetUpPr fitToPage="1"/>
  </sheetPr>
  <dimension ref="A1:AD23"/>
  <sheetViews>
    <sheetView tabSelected="1" topLeftCell="A13" zoomScale="110" zoomScaleNormal="110" workbookViewId="0">
      <selection activeCell="Q3" sqref="Q3"/>
    </sheetView>
  </sheetViews>
  <sheetFormatPr defaultColWidth="9.140625" defaultRowHeight="12" x14ac:dyDescent="0.2"/>
  <cols>
    <col min="1" max="1" width="5.7109375" style="1" customWidth="1"/>
    <col min="2" max="2" width="36.28515625" style="1" customWidth="1"/>
    <col min="3" max="3" width="11" style="2" customWidth="1"/>
    <col min="4" max="4" width="12" style="2" customWidth="1"/>
    <col min="5" max="5" width="13" style="2" customWidth="1"/>
    <col min="6" max="6" width="11.140625" style="2" customWidth="1"/>
    <col min="7" max="8" width="11.140625" style="2" hidden="1" customWidth="1"/>
    <col min="9" max="9" width="11.140625" style="2" customWidth="1"/>
    <col min="10" max="12" width="9.140625" style="3"/>
    <col min="13" max="14" width="9.140625" style="1"/>
    <col min="15" max="16" width="11.28515625" style="1" customWidth="1"/>
    <col min="17" max="17" width="12.28515625" style="6" customWidth="1"/>
    <col min="18" max="18" width="9.140625" style="1" customWidth="1"/>
    <col min="19" max="16384" width="9.140625" style="1"/>
  </cols>
  <sheetData>
    <row r="1" spans="1:30" ht="15.75" x14ac:dyDescent="0.25">
      <c r="Q1" s="4" t="s">
        <v>0</v>
      </c>
    </row>
    <row r="2" spans="1:30" ht="15.75" x14ac:dyDescent="0.25">
      <c r="Q2" s="4" t="s">
        <v>86</v>
      </c>
    </row>
    <row r="3" spans="1:30" ht="15.75" x14ac:dyDescent="0.25">
      <c r="Q3" s="4"/>
    </row>
    <row r="4" spans="1:30" ht="46.5" customHeight="1" x14ac:dyDescent="0.2">
      <c r="B4" s="85" t="s">
        <v>1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5"/>
    </row>
    <row r="6" spans="1:30" ht="27" customHeight="1" x14ac:dyDescent="0.2">
      <c r="A6" s="86" t="s">
        <v>2</v>
      </c>
      <c r="B6" s="87" t="s">
        <v>3</v>
      </c>
      <c r="C6" s="88" t="s">
        <v>4</v>
      </c>
      <c r="D6" s="88" t="s">
        <v>5</v>
      </c>
      <c r="E6" s="87" t="s">
        <v>6</v>
      </c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</row>
    <row r="7" spans="1:30" ht="27" customHeight="1" x14ac:dyDescent="0.2">
      <c r="A7" s="86"/>
      <c r="B7" s="87"/>
      <c r="C7" s="88"/>
      <c r="D7" s="88"/>
      <c r="E7" s="89" t="s">
        <v>7</v>
      </c>
      <c r="F7" s="89"/>
      <c r="G7" s="89"/>
      <c r="H7" s="89"/>
      <c r="I7" s="89"/>
      <c r="J7" s="89"/>
      <c r="K7" s="90" t="s">
        <v>8</v>
      </c>
      <c r="L7" s="8"/>
      <c r="M7" s="89" t="s">
        <v>9</v>
      </c>
      <c r="N7" s="89"/>
      <c r="O7" s="89"/>
      <c r="P7" s="89"/>
      <c r="Q7" s="89"/>
    </row>
    <row r="8" spans="1:30" ht="37.5" customHeight="1" x14ac:dyDescent="0.2">
      <c r="A8" s="86"/>
      <c r="B8" s="87"/>
      <c r="C8" s="88"/>
      <c r="D8" s="88"/>
      <c r="E8" s="80" t="s">
        <v>10</v>
      </c>
      <c r="F8" s="80" t="s">
        <v>11</v>
      </c>
      <c r="G8" s="80" t="s">
        <v>12</v>
      </c>
      <c r="H8" s="80" t="s">
        <v>13</v>
      </c>
      <c r="I8" s="78" t="s">
        <v>14</v>
      </c>
      <c r="J8" s="83" t="s">
        <v>15</v>
      </c>
      <c r="K8" s="91"/>
      <c r="L8" s="10"/>
      <c r="M8" s="84" t="s">
        <v>16</v>
      </c>
      <c r="N8" s="84"/>
      <c r="O8" s="84"/>
      <c r="P8" s="78" t="s">
        <v>17</v>
      </c>
      <c r="Q8" s="80" t="s">
        <v>18</v>
      </c>
      <c r="V8" s="12"/>
      <c r="W8" s="12"/>
      <c r="X8" s="12"/>
      <c r="Y8" s="12"/>
      <c r="AA8" s="12"/>
      <c r="AB8" s="12"/>
      <c r="AC8" s="12"/>
      <c r="AD8" s="12"/>
    </row>
    <row r="9" spans="1:30" ht="117.75" customHeight="1" x14ac:dyDescent="0.2">
      <c r="A9" s="86"/>
      <c r="B9" s="87"/>
      <c r="C9" s="88"/>
      <c r="D9" s="88"/>
      <c r="E9" s="80"/>
      <c r="F9" s="80"/>
      <c r="G9" s="80"/>
      <c r="H9" s="80"/>
      <c r="I9" s="79"/>
      <c r="J9" s="83"/>
      <c r="K9" s="92"/>
      <c r="L9" s="13"/>
      <c r="M9" s="9" t="s">
        <v>19</v>
      </c>
      <c r="N9" s="9" t="s">
        <v>20</v>
      </c>
      <c r="O9" s="9" t="s">
        <v>21</v>
      </c>
      <c r="P9" s="79"/>
      <c r="Q9" s="80"/>
      <c r="V9" s="12"/>
      <c r="W9" s="12"/>
      <c r="X9" s="12"/>
      <c r="Y9" s="12"/>
      <c r="AA9" s="12"/>
      <c r="AB9" s="12"/>
      <c r="AC9" s="12"/>
      <c r="AD9" s="12"/>
    </row>
    <row r="10" spans="1:30" ht="18" customHeight="1" x14ac:dyDescent="0.2">
      <c r="A10" s="81" t="s">
        <v>22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V10" s="12"/>
      <c r="W10" s="12"/>
      <c r="X10" s="12"/>
      <c r="Y10" s="12"/>
      <c r="AA10" s="12"/>
      <c r="AB10" s="12"/>
      <c r="AC10" s="12"/>
      <c r="AD10" s="12"/>
    </row>
    <row r="11" spans="1:30" ht="37.5" customHeight="1" x14ac:dyDescent="0.2">
      <c r="A11" s="14" t="s">
        <v>23</v>
      </c>
      <c r="B11" s="15" t="s">
        <v>24</v>
      </c>
      <c r="C11" s="16">
        <v>45679</v>
      </c>
      <c r="D11" s="16">
        <v>46032</v>
      </c>
      <c r="E11" s="16">
        <v>45678</v>
      </c>
      <c r="F11" s="21">
        <v>46078</v>
      </c>
      <c r="G11" s="16" t="s">
        <v>25</v>
      </c>
      <c r="H11" s="16" t="s">
        <v>25</v>
      </c>
      <c r="I11" s="16" t="s">
        <v>26</v>
      </c>
      <c r="J11" s="17">
        <v>19017.182959999998</v>
      </c>
      <c r="K11" s="17">
        <v>26575.31583</v>
      </c>
      <c r="L11" s="17">
        <f>K11-J11</f>
        <v>7558.1328700000013</v>
      </c>
      <c r="M11" s="11" t="s">
        <v>26</v>
      </c>
      <c r="N11" s="7" t="s">
        <v>26</v>
      </c>
      <c r="O11" s="7" t="s">
        <v>26</v>
      </c>
      <c r="P11" s="7" t="s">
        <v>26</v>
      </c>
      <c r="Q11" s="11" t="s">
        <v>26</v>
      </c>
    </row>
    <row r="12" spans="1:30" ht="48.75" customHeight="1" x14ac:dyDescent="0.2">
      <c r="A12" s="14" t="s">
        <v>27</v>
      </c>
      <c r="B12" s="15" t="s">
        <v>28</v>
      </c>
      <c r="C12" s="16">
        <v>45679</v>
      </c>
      <c r="D12" s="16">
        <v>46021</v>
      </c>
      <c r="E12" s="16">
        <v>45688</v>
      </c>
      <c r="F12" s="21">
        <v>46049</v>
      </c>
      <c r="G12" s="16">
        <v>45688</v>
      </c>
      <c r="H12" s="16"/>
      <c r="I12" s="16" t="s">
        <v>26</v>
      </c>
      <c r="J12" s="17">
        <v>11074.489439999999</v>
      </c>
      <c r="K12" s="17">
        <v>17558.641299999999</v>
      </c>
      <c r="L12" s="17">
        <f t="shared" ref="L12:L22" si="0">K12-J12</f>
        <v>6484.1518599999999</v>
      </c>
      <c r="M12" s="11" t="s">
        <v>26</v>
      </c>
      <c r="N12" s="7" t="s">
        <v>26</v>
      </c>
      <c r="O12" s="7" t="s">
        <v>26</v>
      </c>
      <c r="P12" s="7" t="s">
        <v>26</v>
      </c>
      <c r="Q12" s="11" t="s">
        <v>26</v>
      </c>
    </row>
    <row r="13" spans="1:30" ht="39" customHeight="1" x14ac:dyDescent="0.2">
      <c r="A13" s="14" t="s">
        <v>29</v>
      </c>
      <c r="B13" s="15" t="s">
        <v>30</v>
      </c>
      <c r="C13" s="16">
        <v>45679</v>
      </c>
      <c r="D13" s="16">
        <v>46033</v>
      </c>
      <c r="E13" s="16">
        <v>45681</v>
      </c>
      <c r="F13" s="21">
        <v>46045</v>
      </c>
      <c r="G13" s="16" t="s">
        <v>25</v>
      </c>
      <c r="H13" s="16"/>
      <c r="I13" s="16" t="s">
        <v>26</v>
      </c>
      <c r="J13" s="17">
        <v>1501.8</v>
      </c>
      <c r="K13" s="17">
        <v>3120.1036399999998</v>
      </c>
      <c r="L13" s="17">
        <f t="shared" si="0"/>
        <v>1618.3036399999999</v>
      </c>
      <c r="M13" s="11" t="s">
        <v>26</v>
      </c>
      <c r="N13" s="7" t="s">
        <v>26</v>
      </c>
      <c r="O13" s="7" t="s">
        <v>26</v>
      </c>
      <c r="P13" s="7" t="s">
        <v>26</v>
      </c>
      <c r="Q13" s="11" t="s">
        <v>26</v>
      </c>
    </row>
    <row r="14" spans="1:30" ht="39" customHeight="1" x14ac:dyDescent="0.2">
      <c r="A14" s="14" t="s">
        <v>31</v>
      </c>
      <c r="B14" s="15" t="s">
        <v>32</v>
      </c>
      <c r="C14" s="16">
        <v>45679</v>
      </c>
      <c r="D14" s="16">
        <v>46023</v>
      </c>
      <c r="E14" s="16">
        <v>45685</v>
      </c>
      <c r="F14" s="21">
        <v>46056</v>
      </c>
      <c r="G14" s="16" t="s">
        <v>25</v>
      </c>
      <c r="H14" s="16"/>
      <c r="I14" s="16" t="s">
        <v>26</v>
      </c>
      <c r="J14" s="17">
        <v>700</v>
      </c>
      <c r="K14" s="17">
        <v>2231.0013600000002</v>
      </c>
      <c r="L14" s="17">
        <f t="shared" si="0"/>
        <v>1531.0013600000002</v>
      </c>
      <c r="M14" s="11" t="s">
        <v>26</v>
      </c>
      <c r="N14" s="7" t="s">
        <v>26</v>
      </c>
      <c r="O14" s="7" t="s">
        <v>26</v>
      </c>
      <c r="P14" s="7" t="s">
        <v>26</v>
      </c>
      <c r="Q14" s="11" t="s">
        <v>26</v>
      </c>
      <c r="R14" s="18"/>
    </row>
    <row r="15" spans="1:30" ht="34.9" customHeight="1" x14ac:dyDescent="0.2">
      <c r="A15" s="14" t="s">
        <v>33</v>
      </c>
      <c r="B15" s="15" t="s">
        <v>34</v>
      </c>
      <c r="C15" s="16">
        <v>45679</v>
      </c>
      <c r="D15" s="16">
        <v>46034</v>
      </c>
      <c r="E15" s="16">
        <v>45685</v>
      </c>
      <c r="F15" s="21">
        <v>46106</v>
      </c>
      <c r="G15" s="16" t="s">
        <v>25</v>
      </c>
      <c r="H15" s="16" t="s">
        <v>25</v>
      </c>
      <c r="I15" s="16" t="s">
        <v>26</v>
      </c>
      <c r="J15" s="17">
        <v>2468.9</v>
      </c>
      <c r="K15" s="17">
        <v>2468.9</v>
      </c>
      <c r="L15" s="17">
        <f t="shared" si="0"/>
        <v>0</v>
      </c>
      <c r="M15" s="11" t="s">
        <v>26</v>
      </c>
      <c r="N15" s="7" t="s">
        <v>26</v>
      </c>
      <c r="O15" s="7" t="s">
        <v>26</v>
      </c>
      <c r="P15" s="7" t="s">
        <v>26</v>
      </c>
      <c r="Q15" s="11" t="s">
        <v>26</v>
      </c>
      <c r="R15" s="18"/>
    </row>
    <row r="16" spans="1:30" ht="47.45" customHeight="1" x14ac:dyDescent="0.2">
      <c r="A16" s="14" t="s">
        <v>35</v>
      </c>
      <c r="B16" s="15" t="s">
        <v>36</v>
      </c>
      <c r="C16" s="16">
        <v>45679</v>
      </c>
      <c r="D16" s="16">
        <v>46021</v>
      </c>
      <c r="E16" s="16">
        <v>45685</v>
      </c>
      <c r="F16" s="21">
        <v>46045</v>
      </c>
      <c r="G16" s="16" t="s">
        <v>25</v>
      </c>
      <c r="H16" s="16"/>
      <c r="I16" s="16" t="s">
        <v>26</v>
      </c>
      <c r="J16" s="17">
        <v>382.94200000000001</v>
      </c>
      <c r="K16" s="17">
        <v>2111.442</v>
      </c>
      <c r="L16" s="17">
        <f t="shared" si="0"/>
        <v>1728.5</v>
      </c>
      <c r="M16" s="11" t="s">
        <v>26</v>
      </c>
      <c r="N16" s="7" t="s">
        <v>26</v>
      </c>
      <c r="O16" s="7" t="s">
        <v>26</v>
      </c>
      <c r="P16" s="7" t="s">
        <v>26</v>
      </c>
      <c r="Q16" s="11" t="s">
        <v>26</v>
      </c>
      <c r="R16" s="18"/>
    </row>
    <row r="17" spans="1:18" ht="34.9" customHeight="1" x14ac:dyDescent="0.2">
      <c r="A17" s="14" t="s">
        <v>37</v>
      </c>
      <c r="B17" s="15" t="s">
        <v>38</v>
      </c>
      <c r="C17" s="16">
        <v>45679</v>
      </c>
      <c r="D17" s="19">
        <v>46037</v>
      </c>
      <c r="E17" s="16">
        <v>45686</v>
      </c>
      <c r="F17" s="21">
        <v>46048</v>
      </c>
      <c r="G17" s="16" t="s">
        <v>25</v>
      </c>
      <c r="H17" s="16"/>
      <c r="I17" s="16" t="s">
        <v>26</v>
      </c>
      <c r="J17" s="20">
        <v>3979.38573</v>
      </c>
      <c r="K17" s="20">
        <v>3979.38573</v>
      </c>
      <c r="L17" s="17">
        <f t="shared" si="0"/>
        <v>0</v>
      </c>
      <c r="M17" s="7" t="s">
        <v>26</v>
      </c>
      <c r="N17" s="7" t="s">
        <v>26</v>
      </c>
      <c r="O17" s="7" t="s">
        <v>26</v>
      </c>
      <c r="P17" s="7" t="s">
        <v>26</v>
      </c>
      <c r="Q17" s="11" t="s">
        <v>26</v>
      </c>
    </row>
    <row r="18" spans="1:18" ht="47.25" customHeight="1" x14ac:dyDescent="0.2">
      <c r="A18" s="14" t="s">
        <v>39</v>
      </c>
      <c r="B18" s="15" t="s">
        <v>40</v>
      </c>
      <c r="C18" s="16">
        <v>45679</v>
      </c>
      <c r="D18" s="21">
        <v>46023</v>
      </c>
      <c r="E18" s="16">
        <v>45679</v>
      </c>
      <c r="F18" s="21">
        <v>46023</v>
      </c>
      <c r="G18" s="16" t="s">
        <v>25</v>
      </c>
      <c r="H18" s="16"/>
      <c r="I18" s="16" t="s">
        <v>26</v>
      </c>
      <c r="J18" s="17">
        <v>1628.672</v>
      </c>
      <c r="K18" s="17">
        <v>2572.1959999999999</v>
      </c>
      <c r="L18" s="17">
        <f t="shared" si="0"/>
        <v>943.52399999999989</v>
      </c>
      <c r="M18" s="11" t="s">
        <v>26</v>
      </c>
      <c r="N18" s="7" t="s">
        <v>41</v>
      </c>
      <c r="O18" s="7" t="s">
        <v>26</v>
      </c>
      <c r="P18" s="7" t="s">
        <v>26</v>
      </c>
      <c r="Q18" s="11" t="s">
        <v>42</v>
      </c>
    </row>
    <row r="19" spans="1:18" ht="37.9" customHeight="1" x14ac:dyDescent="0.2">
      <c r="A19" s="14" t="s">
        <v>43</v>
      </c>
      <c r="B19" s="15" t="s">
        <v>44</v>
      </c>
      <c r="C19" s="16">
        <v>45679</v>
      </c>
      <c r="D19" s="21">
        <v>46034</v>
      </c>
      <c r="E19" s="16">
        <v>45681</v>
      </c>
      <c r="F19" s="21">
        <v>46094</v>
      </c>
      <c r="G19" s="16" t="s">
        <v>25</v>
      </c>
      <c r="H19" s="16"/>
      <c r="I19" s="16" t="s">
        <v>26</v>
      </c>
      <c r="J19" s="20">
        <v>2695.364</v>
      </c>
      <c r="K19" s="20">
        <v>2695.364</v>
      </c>
      <c r="L19" s="17">
        <f t="shared" si="0"/>
        <v>0</v>
      </c>
      <c r="M19" s="7" t="s">
        <v>26</v>
      </c>
      <c r="N19" s="7" t="s">
        <v>26</v>
      </c>
      <c r="O19" s="7" t="s">
        <v>26</v>
      </c>
      <c r="P19" s="7" t="s">
        <v>26</v>
      </c>
      <c r="Q19" s="11" t="s">
        <v>26</v>
      </c>
    </row>
    <row r="20" spans="1:18" ht="15" customHeight="1" x14ac:dyDescent="0.2">
      <c r="A20" s="82" t="s">
        <v>45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</row>
    <row r="21" spans="1:18" ht="24" x14ac:dyDescent="0.2">
      <c r="A21" s="14" t="s">
        <v>46</v>
      </c>
      <c r="B21" s="15" t="s">
        <v>47</v>
      </c>
      <c r="C21" s="19">
        <v>45681</v>
      </c>
      <c r="D21" s="19">
        <v>46021</v>
      </c>
      <c r="E21" s="19">
        <v>45692</v>
      </c>
      <c r="F21" s="19">
        <v>46037</v>
      </c>
      <c r="G21" s="19" t="s">
        <v>25</v>
      </c>
      <c r="H21" s="19"/>
      <c r="I21" s="19" t="s">
        <v>26</v>
      </c>
      <c r="J21" s="20">
        <v>2075.78467</v>
      </c>
      <c r="K21" s="20">
        <v>2075.78467</v>
      </c>
      <c r="L21" s="20">
        <f t="shared" si="0"/>
        <v>0</v>
      </c>
      <c r="M21" s="7" t="s">
        <v>26</v>
      </c>
      <c r="N21" s="7" t="s">
        <v>26</v>
      </c>
      <c r="O21" s="7" t="s">
        <v>26</v>
      </c>
      <c r="P21" s="7" t="s">
        <v>26</v>
      </c>
      <c r="Q21" s="11" t="s">
        <v>25</v>
      </c>
    </row>
    <row r="22" spans="1:18" ht="29.25" customHeight="1" x14ac:dyDescent="0.2">
      <c r="A22" s="14" t="s">
        <v>48</v>
      </c>
      <c r="B22" s="15" t="s">
        <v>49</v>
      </c>
      <c r="C22" s="19">
        <v>45681</v>
      </c>
      <c r="D22" s="19">
        <v>46022</v>
      </c>
      <c r="E22" s="19">
        <v>45694</v>
      </c>
      <c r="F22" s="19">
        <v>46051</v>
      </c>
      <c r="G22" s="19" t="s">
        <v>25</v>
      </c>
      <c r="H22" s="19"/>
      <c r="I22" s="19" t="s">
        <v>26</v>
      </c>
      <c r="J22" s="20">
        <v>576.38680999999997</v>
      </c>
      <c r="K22" s="20">
        <v>576.38680999999997</v>
      </c>
      <c r="L22" s="20">
        <f t="shared" si="0"/>
        <v>0</v>
      </c>
      <c r="M22" s="7" t="s">
        <v>26</v>
      </c>
      <c r="N22" s="7" t="s">
        <v>26</v>
      </c>
      <c r="O22" s="7" t="s">
        <v>26</v>
      </c>
      <c r="P22" s="7" t="s">
        <v>26</v>
      </c>
      <c r="Q22" s="11" t="s">
        <v>25</v>
      </c>
    </row>
    <row r="23" spans="1:18" ht="24" x14ac:dyDescent="0.2">
      <c r="A23" s="14" t="s">
        <v>50</v>
      </c>
      <c r="B23" s="15" t="s">
        <v>51</v>
      </c>
      <c r="C23" s="19">
        <v>45681</v>
      </c>
      <c r="D23" s="19">
        <v>45658</v>
      </c>
      <c r="E23" s="19">
        <v>45697</v>
      </c>
      <c r="F23" s="19" t="s">
        <v>25</v>
      </c>
      <c r="G23" s="19" t="s">
        <v>25</v>
      </c>
      <c r="H23" s="19"/>
      <c r="I23" s="19" t="s">
        <v>26</v>
      </c>
      <c r="J23" s="20" t="s">
        <v>25</v>
      </c>
      <c r="K23" s="20">
        <v>929.46578999999997</v>
      </c>
      <c r="L23" s="20">
        <f>-K23</f>
        <v>-929.46578999999997</v>
      </c>
      <c r="M23" s="7" t="s">
        <v>26</v>
      </c>
      <c r="N23" s="7" t="s">
        <v>26</v>
      </c>
      <c r="O23" s="11" t="s">
        <v>26</v>
      </c>
      <c r="P23" s="11" t="s">
        <v>26</v>
      </c>
      <c r="Q23" s="11" t="s">
        <v>26</v>
      </c>
      <c r="R23" s="18"/>
    </row>
  </sheetData>
  <mergeCells count="20">
    <mergeCell ref="B4:O4"/>
    <mergeCell ref="A6:A9"/>
    <mergeCell ref="B6:B9"/>
    <mergeCell ref="C6:C9"/>
    <mergeCell ref="D6:D9"/>
    <mergeCell ref="E6:Q6"/>
    <mergeCell ref="E7:J7"/>
    <mergeCell ref="K7:K9"/>
    <mergeCell ref="M7:Q7"/>
    <mergeCell ref="E8:E9"/>
    <mergeCell ref="P8:P9"/>
    <mergeCell ref="Q8:Q9"/>
    <mergeCell ref="A10:Q10"/>
    <mergeCell ref="A20:Q20"/>
    <mergeCell ref="F8:F9"/>
    <mergeCell ref="G8:G9"/>
    <mergeCell ref="H8:H9"/>
    <mergeCell ref="I8:I9"/>
    <mergeCell ref="J8:J9"/>
    <mergeCell ref="M8:O8"/>
  </mergeCells>
  <pageMargins left="0.59055118110236227" right="0" top="0.59055118110236227" bottom="0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36EC7-9F56-4E00-89A5-2C5AB3DF3DBF}">
  <sheetPr>
    <pageSetUpPr fitToPage="1"/>
  </sheetPr>
  <dimension ref="A1:AN36"/>
  <sheetViews>
    <sheetView topLeftCell="A4" workbookViewId="0">
      <selection activeCell="V3" sqref="V3"/>
    </sheetView>
  </sheetViews>
  <sheetFormatPr defaultColWidth="9.140625" defaultRowHeight="12.75" x14ac:dyDescent="0.2"/>
  <cols>
    <col min="1" max="1" width="5.7109375" style="22" customWidth="1"/>
    <col min="2" max="2" width="22" style="22" customWidth="1"/>
    <col min="3" max="3" width="11.42578125" style="23" customWidth="1"/>
    <col min="4" max="4" width="10.28515625" style="23" customWidth="1"/>
    <col min="5" max="5" width="10.42578125" style="23" customWidth="1"/>
    <col min="6" max="6" width="9.42578125" style="23" customWidth="1"/>
    <col min="7" max="7" width="10.28515625" style="23" customWidth="1"/>
    <col min="8" max="8" width="10.5703125" style="23" customWidth="1"/>
    <col min="9" max="9" width="9.7109375" style="23" bestFit="1" customWidth="1"/>
    <col min="10" max="10" width="10.85546875" style="23" customWidth="1"/>
    <col min="11" max="11" width="7.5703125" style="23" customWidth="1"/>
    <col min="12" max="12" width="9.5703125" style="23" customWidth="1"/>
    <col min="13" max="18" width="8.5703125" style="24" customWidth="1"/>
    <col min="19" max="19" width="8.28515625" style="24" customWidth="1"/>
    <col min="20" max="22" width="8.5703125" style="24" customWidth="1"/>
    <col min="23" max="23" width="16.140625" style="22" hidden="1" customWidth="1"/>
    <col min="24" max="24" width="16.140625" style="22" customWidth="1"/>
    <col min="25" max="16384" width="9.140625" style="22"/>
  </cols>
  <sheetData>
    <row r="1" spans="1:40" ht="15.75" x14ac:dyDescent="0.25">
      <c r="N1" s="25"/>
      <c r="O1" s="25"/>
      <c r="P1" s="25"/>
      <c r="Q1" s="25"/>
      <c r="R1" s="25"/>
      <c r="S1" s="26"/>
      <c r="T1" s="26"/>
      <c r="U1" s="26"/>
      <c r="V1" s="4" t="s">
        <v>52</v>
      </c>
    </row>
    <row r="2" spans="1:40" ht="15.75" x14ac:dyDescent="0.25">
      <c r="N2" s="25"/>
      <c r="O2" s="25"/>
      <c r="P2" s="25"/>
      <c r="Q2" s="25"/>
      <c r="R2" s="25"/>
      <c r="S2" s="26"/>
      <c r="T2" s="26"/>
      <c r="U2" s="26"/>
      <c r="V2" s="4" t="s">
        <v>86</v>
      </c>
    </row>
    <row r="3" spans="1:40" ht="15.75" x14ac:dyDescent="0.25">
      <c r="N3" s="25"/>
      <c r="O3" s="25"/>
      <c r="P3" s="25"/>
      <c r="Q3" s="25"/>
      <c r="R3" s="25"/>
      <c r="S3" s="26"/>
      <c r="T3" s="26"/>
      <c r="U3" s="26"/>
      <c r="V3" s="4"/>
    </row>
    <row r="4" spans="1:40" ht="15.75" x14ac:dyDescent="0.25">
      <c r="N4" s="25"/>
      <c r="O4" s="25"/>
      <c r="P4" s="25"/>
      <c r="Q4" s="25"/>
      <c r="R4" s="25"/>
      <c r="S4" s="26"/>
      <c r="T4" s="26"/>
      <c r="U4" s="26"/>
      <c r="V4" s="4"/>
    </row>
    <row r="5" spans="1:40" ht="14.45" customHeight="1" x14ac:dyDescent="0.2">
      <c r="A5" s="70" t="s">
        <v>53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</row>
    <row r="6" spans="1:40" x14ac:dyDescent="0.2">
      <c r="M6" s="27"/>
      <c r="N6" s="27"/>
      <c r="O6" s="27"/>
      <c r="P6" s="27"/>
      <c r="Q6" s="27"/>
      <c r="R6" s="27"/>
      <c r="S6" s="28"/>
      <c r="T6" s="28"/>
      <c r="U6" s="28"/>
      <c r="V6" s="28"/>
    </row>
    <row r="7" spans="1:40" ht="44.25" customHeight="1" x14ac:dyDescent="0.2">
      <c r="A7" s="71"/>
      <c r="B7" s="72" t="s">
        <v>54</v>
      </c>
      <c r="C7" s="59" t="s">
        <v>55</v>
      </c>
      <c r="D7" s="59"/>
      <c r="E7" s="59"/>
      <c r="F7" s="59"/>
      <c r="G7" s="73" t="s">
        <v>56</v>
      </c>
      <c r="H7" s="74"/>
      <c r="I7" s="74"/>
      <c r="J7" s="74"/>
      <c r="K7" s="74"/>
      <c r="L7" s="75"/>
      <c r="M7" s="76" t="s">
        <v>57</v>
      </c>
      <c r="N7" s="77" t="s">
        <v>58</v>
      </c>
      <c r="O7" s="77"/>
      <c r="P7" s="77"/>
      <c r="Q7" s="77"/>
      <c r="R7" s="77"/>
      <c r="S7" s="77" t="s">
        <v>59</v>
      </c>
      <c r="T7" s="77"/>
      <c r="U7" s="77"/>
      <c r="V7" s="77"/>
      <c r="W7" s="64" t="s">
        <v>60</v>
      </c>
      <c r="X7" s="31"/>
    </row>
    <row r="8" spans="1:40" ht="14.45" customHeight="1" x14ac:dyDescent="0.2">
      <c r="A8" s="71"/>
      <c r="B8" s="72"/>
      <c r="C8" s="65" t="s">
        <v>61</v>
      </c>
      <c r="D8" s="65" t="s">
        <v>62</v>
      </c>
      <c r="E8" s="65" t="s">
        <v>63</v>
      </c>
      <c r="F8" s="65" t="s">
        <v>64</v>
      </c>
      <c r="G8" s="66" t="s">
        <v>65</v>
      </c>
      <c r="H8" s="66"/>
      <c r="I8" s="66" t="s">
        <v>66</v>
      </c>
      <c r="J8" s="66"/>
      <c r="K8" s="67" t="s">
        <v>67</v>
      </c>
      <c r="L8" s="68" t="s">
        <v>68</v>
      </c>
      <c r="M8" s="76"/>
      <c r="N8" s="59" t="s">
        <v>65</v>
      </c>
      <c r="O8" s="59"/>
      <c r="P8" s="59" t="s">
        <v>66</v>
      </c>
      <c r="Q8" s="59"/>
      <c r="R8" s="60" t="s">
        <v>67</v>
      </c>
      <c r="S8" s="59" t="s">
        <v>65</v>
      </c>
      <c r="T8" s="59"/>
      <c r="U8" s="59" t="s">
        <v>66</v>
      </c>
      <c r="V8" s="59"/>
      <c r="W8" s="64"/>
      <c r="X8" s="31"/>
    </row>
    <row r="9" spans="1:40" ht="87.75" customHeight="1" x14ac:dyDescent="0.2">
      <c r="A9" s="71"/>
      <c r="B9" s="72"/>
      <c r="C9" s="65"/>
      <c r="D9" s="65"/>
      <c r="E9" s="65"/>
      <c r="F9" s="65"/>
      <c r="G9" s="32" t="s">
        <v>69</v>
      </c>
      <c r="H9" s="32" t="s">
        <v>70</v>
      </c>
      <c r="I9" s="32" t="s">
        <v>69</v>
      </c>
      <c r="J9" s="32" t="s">
        <v>70</v>
      </c>
      <c r="K9" s="67"/>
      <c r="L9" s="69"/>
      <c r="M9" s="76"/>
      <c r="N9" s="34" t="s">
        <v>69</v>
      </c>
      <c r="O9" s="34" t="s">
        <v>70</v>
      </c>
      <c r="P9" s="34" t="s">
        <v>69</v>
      </c>
      <c r="Q9" s="34" t="s">
        <v>70</v>
      </c>
      <c r="R9" s="60"/>
      <c r="S9" s="34" t="s">
        <v>69</v>
      </c>
      <c r="T9" s="34" t="s">
        <v>70</v>
      </c>
      <c r="U9" s="34" t="s">
        <v>69</v>
      </c>
      <c r="V9" s="34" t="s">
        <v>70</v>
      </c>
      <c r="W9" s="64"/>
      <c r="X9" s="31"/>
      <c r="AF9" s="35"/>
      <c r="AG9" s="35"/>
      <c r="AH9" s="35"/>
      <c r="AI9" s="35"/>
      <c r="AK9" s="35"/>
      <c r="AL9" s="35"/>
      <c r="AM9" s="35"/>
      <c r="AN9" s="35"/>
    </row>
    <row r="10" spans="1:40" ht="18" customHeight="1" x14ac:dyDescent="0.2">
      <c r="A10" s="63" t="s">
        <v>22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AF10" s="35"/>
      <c r="AG10" s="35"/>
      <c r="AH10" s="35"/>
      <c r="AI10" s="35"/>
      <c r="AK10" s="35"/>
      <c r="AL10" s="35"/>
      <c r="AM10" s="35"/>
      <c r="AN10" s="35"/>
    </row>
    <row r="11" spans="1:40" ht="45" customHeight="1" x14ac:dyDescent="0.2">
      <c r="A11" s="29" t="s">
        <v>23</v>
      </c>
      <c r="B11" s="15" t="s">
        <v>71</v>
      </c>
      <c r="C11" s="33">
        <v>112439.09086</v>
      </c>
      <c r="D11" s="33">
        <v>142846.84868</v>
      </c>
      <c r="E11" s="60">
        <v>269586.96532999998</v>
      </c>
      <c r="F11" s="60">
        <f>E11-D11-D12</f>
        <v>0</v>
      </c>
      <c r="G11" s="33">
        <v>142846.84868</v>
      </c>
      <c r="H11" s="33">
        <v>142846.84868</v>
      </c>
      <c r="I11" s="33">
        <v>149957.97143000001</v>
      </c>
      <c r="J11" s="33">
        <v>146278.40447000001</v>
      </c>
      <c r="K11" s="36">
        <f>J11/I11</f>
        <v>0.97546267847643153</v>
      </c>
      <c r="L11" s="37">
        <f>I11-J11</f>
        <v>3679.5669599999965</v>
      </c>
      <c r="M11" s="33">
        <f>D11-G11</f>
        <v>0</v>
      </c>
      <c r="N11" s="33">
        <v>142846.84868</v>
      </c>
      <c r="O11" s="33">
        <v>142846.84868</v>
      </c>
      <c r="P11" s="33">
        <v>149957.97143000001</v>
      </c>
      <c r="Q11" s="33">
        <v>146278.40447000001</v>
      </c>
      <c r="R11" s="36">
        <f>Q11/P11</f>
        <v>0.97546267847643153</v>
      </c>
      <c r="S11" s="37">
        <f t="shared" ref="S11:V19" si="0">G11-N11</f>
        <v>0</v>
      </c>
      <c r="T11" s="37">
        <f t="shared" si="0"/>
        <v>0</v>
      </c>
      <c r="U11" s="37">
        <f t="shared" si="0"/>
        <v>0</v>
      </c>
      <c r="V11" s="37">
        <f t="shared" si="0"/>
        <v>0</v>
      </c>
      <c r="W11" s="61" t="s">
        <v>72</v>
      </c>
      <c r="X11" s="38"/>
    </row>
    <row r="12" spans="1:40" ht="38.25" customHeight="1" x14ac:dyDescent="0.2">
      <c r="A12" s="29" t="s">
        <v>27</v>
      </c>
      <c r="B12" s="15" t="s">
        <v>73</v>
      </c>
      <c r="C12" s="33">
        <v>126609.59914000001</v>
      </c>
      <c r="D12" s="33">
        <v>126740.11665</v>
      </c>
      <c r="E12" s="60"/>
      <c r="F12" s="60"/>
      <c r="G12" s="39">
        <v>126740.11665</v>
      </c>
      <c r="H12" s="40">
        <v>126740.11665</v>
      </c>
      <c r="I12" s="41">
        <v>128466.5307</v>
      </c>
      <c r="J12" s="42">
        <v>126810.15789</v>
      </c>
      <c r="K12" s="36">
        <f>J12/I12</f>
        <v>0.98710658098280846</v>
      </c>
      <c r="L12" s="37">
        <f t="shared" ref="L12:L19" si="1">I12-J12</f>
        <v>1656.3728100000008</v>
      </c>
      <c r="M12" s="33">
        <f>D12-G12</f>
        <v>0</v>
      </c>
      <c r="N12" s="33">
        <v>126740.11665</v>
      </c>
      <c r="O12" s="33">
        <v>126740.11665</v>
      </c>
      <c r="P12" s="33">
        <v>128466.5307</v>
      </c>
      <c r="Q12" s="33">
        <v>126810.15789</v>
      </c>
      <c r="R12" s="36">
        <f t="shared" ref="R12:R20" si="2">Q12/P12</f>
        <v>0.98710658098280846</v>
      </c>
      <c r="S12" s="37">
        <f t="shared" si="0"/>
        <v>0</v>
      </c>
      <c r="T12" s="37">
        <f t="shared" si="0"/>
        <v>0</v>
      </c>
      <c r="U12" s="37">
        <f t="shared" si="0"/>
        <v>0</v>
      </c>
      <c r="V12" s="37">
        <f t="shared" si="0"/>
        <v>0</v>
      </c>
      <c r="W12" s="61"/>
      <c r="X12" s="38"/>
    </row>
    <row r="13" spans="1:40" ht="25.5" customHeight="1" x14ac:dyDescent="0.2">
      <c r="A13" s="29" t="s">
        <v>29</v>
      </c>
      <c r="B13" s="15" t="s">
        <v>74</v>
      </c>
      <c r="C13" s="33">
        <v>52080.691420000003</v>
      </c>
      <c r="D13" s="33">
        <v>57149.14385</v>
      </c>
      <c r="E13" s="60">
        <v>271408.83228999999</v>
      </c>
      <c r="F13" s="60">
        <f>E13-D13-D14-D15-D16</f>
        <v>0</v>
      </c>
      <c r="G13" s="33">
        <v>57149.14385</v>
      </c>
      <c r="H13" s="33">
        <v>57149.14385</v>
      </c>
      <c r="I13" s="33">
        <v>61745.394740000003</v>
      </c>
      <c r="J13" s="33">
        <v>56203.09592</v>
      </c>
      <c r="K13" s="36">
        <f t="shared" ref="K13:K20" si="3">J13/I13</f>
        <v>0.91023947869573529</v>
      </c>
      <c r="L13" s="37">
        <f t="shared" si="1"/>
        <v>5542.2988200000036</v>
      </c>
      <c r="M13" s="33">
        <f t="shared" ref="M13:M25" si="4">D13-G13</f>
        <v>0</v>
      </c>
      <c r="N13" s="33">
        <v>57149.14385</v>
      </c>
      <c r="O13" s="33">
        <v>57149.143859999996</v>
      </c>
      <c r="P13" s="33">
        <v>61745.394740000003</v>
      </c>
      <c r="Q13" s="33">
        <v>56203.09592</v>
      </c>
      <c r="R13" s="36">
        <f t="shared" si="2"/>
        <v>0.91023947869573529</v>
      </c>
      <c r="S13" s="37">
        <f t="shared" si="0"/>
        <v>0</v>
      </c>
      <c r="T13" s="37">
        <f t="shared" si="0"/>
        <v>-9.9999961093999445E-6</v>
      </c>
      <c r="U13" s="37">
        <f t="shared" si="0"/>
        <v>0</v>
      </c>
      <c r="V13" s="37">
        <f t="shared" si="0"/>
        <v>0</v>
      </c>
      <c r="W13" s="61" t="s">
        <v>75</v>
      </c>
      <c r="X13" s="38"/>
    </row>
    <row r="14" spans="1:40" ht="25.5" customHeight="1" x14ac:dyDescent="0.2">
      <c r="A14" s="29" t="s">
        <v>31</v>
      </c>
      <c r="B14" s="15" t="s">
        <v>76</v>
      </c>
      <c r="C14" s="33">
        <v>49771.226790000001</v>
      </c>
      <c r="D14" s="33">
        <v>51678.344109999998</v>
      </c>
      <c r="E14" s="60"/>
      <c r="F14" s="60"/>
      <c r="G14" s="33">
        <v>51678.344109999998</v>
      </c>
      <c r="H14" s="33">
        <v>51678.344109999998</v>
      </c>
      <c r="I14" s="33">
        <v>54060.741869999998</v>
      </c>
      <c r="J14" s="33">
        <v>52054.832820000003</v>
      </c>
      <c r="K14" s="36">
        <f t="shared" si="3"/>
        <v>0.96289527334227842</v>
      </c>
      <c r="L14" s="37">
        <f t="shared" si="1"/>
        <v>2005.9090499999947</v>
      </c>
      <c r="M14" s="33">
        <f t="shared" si="4"/>
        <v>0</v>
      </c>
      <c r="N14" s="33">
        <v>51678.344109999998</v>
      </c>
      <c r="O14" s="33">
        <v>51678.344109999998</v>
      </c>
      <c r="P14" s="33">
        <v>54060.741869999998</v>
      </c>
      <c r="Q14" s="33">
        <v>52054.832820000003</v>
      </c>
      <c r="R14" s="36">
        <f t="shared" si="2"/>
        <v>0.96289527334227842</v>
      </c>
      <c r="S14" s="37">
        <f t="shared" si="0"/>
        <v>0</v>
      </c>
      <c r="T14" s="37">
        <f t="shared" si="0"/>
        <v>0</v>
      </c>
      <c r="U14" s="37">
        <f t="shared" si="0"/>
        <v>0</v>
      </c>
      <c r="V14" s="37">
        <f t="shared" si="0"/>
        <v>0</v>
      </c>
      <c r="W14" s="61"/>
      <c r="X14" s="38"/>
    </row>
    <row r="15" spans="1:40" ht="26.25" customHeight="1" x14ac:dyDescent="0.2">
      <c r="A15" s="29" t="s">
        <v>33</v>
      </c>
      <c r="B15" s="15" t="s">
        <v>77</v>
      </c>
      <c r="C15" s="33">
        <v>57983.175450000002</v>
      </c>
      <c r="D15" s="33">
        <v>65013.836490000002</v>
      </c>
      <c r="E15" s="60"/>
      <c r="F15" s="60"/>
      <c r="G15" s="33">
        <v>65013.836490000002</v>
      </c>
      <c r="H15" s="33">
        <v>60705.605439999999</v>
      </c>
      <c r="I15" s="33">
        <v>65238.089930000002</v>
      </c>
      <c r="J15" s="33">
        <v>64762.759429999998</v>
      </c>
      <c r="K15" s="36">
        <f>J15/I15</f>
        <v>0.99271391145096322</v>
      </c>
      <c r="L15" s="37">
        <f t="shared" si="1"/>
        <v>475.33050000000367</v>
      </c>
      <c r="M15" s="33">
        <f t="shared" si="4"/>
        <v>0</v>
      </c>
      <c r="N15" s="33">
        <v>65013.836490000002</v>
      </c>
      <c r="O15" s="33">
        <v>60705.605439999999</v>
      </c>
      <c r="P15" s="33">
        <v>65238.089829999997</v>
      </c>
      <c r="Q15" s="33">
        <v>64762.759429999998</v>
      </c>
      <c r="R15" s="36">
        <f>Q15/P15</f>
        <v>0.99271391297264167</v>
      </c>
      <c r="S15" s="37">
        <f t="shared" si="0"/>
        <v>0</v>
      </c>
      <c r="T15" s="37">
        <f t="shared" si="0"/>
        <v>0</v>
      </c>
      <c r="U15" s="37">
        <f t="shared" si="0"/>
        <v>1.0000000474974513E-4</v>
      </c>
      <c r="V15" s="37">
        <f t="shared" si="0"/>
        <v>0</v>
      </c>
      <c r="W15" s="61"/>
      <c r="X15" s="38"/>
    </row>
    <row r="16" spans="1:40" ht="39" customHeight="1" x14ac:dyDescent="0.2">
      <c r="A16" s="29" t="s">
        <v>35</v>
      </c>
      <c r="B16" s="15" t="s">
        <v>78</v>
      </c>
      <c r="C16" s="33">
        <v>88176.87732</v>
      </c>
      <c r="D16" s="33">
        <v>97567.507840000006</v>
      </c>
      <c r="E16" s="60"/>
      <c r="F16" s="60"/>
      <c r="G16" s="33">
        <v>97567.507840000006</v>
      </c>
      <c r="H16" s="33">
        <v>97567.507840000006</v>
      </c>
      <c r="I16" s="33">
        <v>100547.53413</v>
      </c>
      <c r="J16" s="33">
        <v>94922.793000000005</v>
      </c>
      <c r="K16" s="36">
        <f t="shared" si="3"/>
        <v>0.94405888539516392</v>
      </c>
      <c r="L16" s="37">
        <f t="shared" si="1"/>
        <v>5624.7411299999949</v>
      </c>
      <c r="M16" s="33">
        <f>D16-G16</f>
        <v>0</v>
      </c>
      <c r="N16" s="33">
        <v>97567.507840000006</v>
      </c>
      <c r="O16" s="33">
        <v>97567.507840000006</v>
      </c>
      <c r="P16" s="33">
        <v>100547.53413</v>
      </c>
      <c r="Q16" s="33">
        <v>94922.793000000005</v>
      </c>
      <c r="R16" s="36">
        <f t="shared" si="2"/>
        <v>0.94405888539516392</v>
      </c>
      <c r="S16" s="37">
        <f t="shared" si="0"/>
        <v>0</v>
      </c>
      <c r="T16" s="37">
        <f t="shared" si="0"/>
        <v>0</v>
      </c>
      <c r="U16" s="37">
        <f t="shared" si="0"/>
        <v>0</v>
      </c>
      <c r="V16" s="37">
        <f t="shared" si="0"/>
        <v>0</v>
      </c>
      <c r="W16" s="61"/>
      <c r="X16" s="38"/>
    </row>
    <row r="17" spans="1:23" ht="24" customHeight="1" x14ac:dyDescent="0.2">
      <c r="A17" s="29" t="s">
        <v>37</v>
      </c>
      <c r="B17" s="15" t="s">
        <v>79</v>
      </c>
      <c r="C17" s="33">
        <v>35260</v>
      </c>
      <c r="D17" s="30">
        <v>39543.9</v>
      </c>
      <c r="E17" s="59">
        <v>125853.05</v>
      </c>
      <c r="F17" s="59">
        <f>E17-D17-D18-D19</f>
        <v>0</v>
      </c>
      <c r="G17" s="30">
        <v>39543.9</v>
      </c>
      <c r="H17" s="30">
        <v>39543.9</v>
      </c>
      <c r="I17" s="30">
        <v>40017.872150000003</v>
      </c>
      <c r="J17" s="30">
        <v>39857.572180000003</v>
      </c>
      <c r="K17" s="36">
        <f t="shared" si="3"/>
        <v>0.99599429051601884</v>
      </c>
      <c r="L17" s="37">
        <f t="shared" si="1"/>
        <v>160.29997000000003</v>
      </c>
      <c r="M17" s="33">
        <f t="shared" si="4"/>
        <v>0</v>
      </c>
      <c r="N17" s="30">
        <v>39543.9</v>
      </c>
      <c r="O17" s="30">
        <v>39543.9</v>
      </c>
      <c r="P17" s="30">
        <v>40017.872150000003</v>
      </c>
      <c r="Q17" s="30">
        <v>39857.572180000003</v>
      </c>
      <c r="R17" s="36">
        <f t="shared" si="2"/>
        <v>0.99599429051601884</v>
      </c>
      <c r="S17" s="37">
        <f t="shared" si="0"/>
        <v>0</v>
      </c>
      <c r="T17" s="37">
        <f t="shared" si="0"/>
        <v>0</v>
      </c>
      <c r="U17" s="37">
        <f t="shared" si="0"/>
        <v>0</v>
      </c>
      <c r="V17" s="37">
        <f t="shared" si="0"/>
        <v>0</v>
      </c>
    </row>
    <row r="18" spans="1:23" ht="37.5" customHeight="1" x14ac:dyDescent="0.2">
      <c r="A18" s="29" t="s">
        <v>39</v>
      </c>
      <c r="B18" s="15" t="s">
        <v>80</v>
      </c>
      <c r="C18" s="33">
        <v>49950</v>
      </c>
      <c r="D18" s="30">
        <v>53622.71</v>
      </c>
      <c r="E18" s="59"/>
      <c r="F18" s="59"/>
      <c r="G18" s="30">
        <v>57295.42</v>
      </c>
      <c r="H18" s="30">
        <v>53622.71</v>
      </c>
      <c r="I18" s="30">
        <v>60979.3874</v>
      </c>
      <c r="J18" s="30">
        <v>53102.456440000002</v>
      </c>
      <c r="K18" s="36">
        <f t="shared" si="3"/>
        <v>0.87082633499857043</v>
      </c>
      <c r="L18" s="37">
        <f t="shared" si="1"/>
        <v>7876.9309599999979</v>
      </c>
      <c r="M18" s="33">
        <f t="shared" si="4"/>
        <v>-3672.7099999999991</v>
      </c>
      <c r="N18" s="30">
        <v>57295.42</v>
      </c>
      <c r="O18" s="30">
        <v>53622.71</v>
      </c>
      <c r="P18" s="30">
        <v>60979.3874</v>
      </c>
      <c r="Q18" s="30">
        <v>53102.456440000002</v>
      </c>
      <c r="R18" s="36">
        <f t="shared" si="2"/>
        <v>0.87082633499857043</v>
      </c>
      <c r="S18" s="37">
        <f t="shared" si="0"/>
        <v>0</v>
      </c>
      <c r="T18" s="37">
        <f t="shared" si="0"/>
        <v>0</v>
      </c>
      <c r="U18" s="37">
        <f t="shared" si="0"/>
        <v>0</v>
      </c>
      <c r="V18" s="37">
        <f t="shared" si="0"/>
        <v>0</v>
      </c>
    </row>
    <row r="19" spans="1:23" ht="37.9" customHeight="1" x14ac:dyDescent="0.2">
      <c r="A19" s="29" t="s">
        <v>43</v>
      </c>
      <c r="B19" s="15" t="s">
        <v>81</v>
      </c>
      <c r="C19" s="33">
        <v>30780</v>
      </c>
      <c r="D19" s="30">
        <v>32686.44</v>
      </c>
      <c r="E19" s="59"/>
      <c r="F19" s="59"/>
      <c r="G19" s="30">
        <v>32686.44</v>
      </c>
      <c r="H19" s="30">
        <v>32686.44</v>
      </c>
      <c r="I19" s="30">
        <v>33091.093090000002</v>
      </c>
      <c r="J19" s="30">
        <v>32833.490089999999</v>
      </c>
      <c r="K19" s="36">
        <f t="shared" si="3"/>
        <v>0.99221533724197675</v>
      </c>
      <c r="L19" s="37">
        <f t="shared" si="1"/>
        <v>257.60300000000279</v>
      </c>
      <c r="M19" s="33">
        <f t="shared" si="4"/>
        <v>0</v>
      </c>
      <c r="N19" s="30">
        <v>32686.400000000001</v>
      </c>
      <c r="O19" s="30">
        <v>32686.400000000001</v>
      </c>
      <c r="P19" s="30">
        <v>33091.093090000002</v>
      </c>
      <c r="Q19" s="30">
        <v>32833.490089999999</v>
      </c>
      <c r="R19" s="36">
        <f t="shared" si="2"/>
        <v>0.99221533724197675</v>
      </c>
      <c r="S19" s="37">
        <f t="shared" si="0"/>
        <v>3.9999999997235136E-2</v>
      </c>
      <c r="T19" s="37">
        <f t="shared" si="0"/>
        <v>3.9999999997235136E-2</v>
      </c>
      <c r="U19" s="37">
        <f t="shared" si="0"/>
        <v>0</v>
      </c>
      <c r="V19" s="37">
        <f t="shared" si="0"/>
        <v>0</v>
      </c>
    </row>
    <row r="20" spans="1:23" s="49" customFormat="1" x14ac:dyDescent="0.2">
      <c r="A20" s="43"/>
      <c r="B20" s="44" t="s">
        <v>82</v>
      </c>
      <c r="C20" s="45">
        <f>C19+C18+C17+C16+C15+C14+C13+C12+C11</f>
        <v>603050.66097999993</v>
      </c>
      <c r="D20" s="45">
        <f t="shared" ref="D20:L20" si="5">D19+D18+D17+D16+D15+D14+D13+D12+D11</f>
        <v>666848.8476199999</v>
      </c>
      <c r="E20" s="45">
        <f t="shared" si="5"/>
        <v>666848.8476199999</v>
      </c>
      <c r="F20" s="45">
        <f t="shared" si="5"/>
        <v>0</v>
      </c>
      <c r="G20" s="45">
        <f t="shared" si="5"/>
        <v>670521.55762000009</v>
      </c>
      <c r="H20" s="45">
        <f t="shared" si="5"/>
        <v>662540.61656999995</v>
      </c>
      <c r="I20" s="45">
        <f t="shared" si="5"/>
        <v>694104.61544000008</v>
      </c>
      <c r="J20" s="45">
        <f t="shared" si="5"/>
        <v>666825.56224000012</v>
      </c>
      <c r="K20" s="46">
        <f t="shared" si="3"/>
        <v>0.96069893126599148</v>
      </c>
      <c r="L20" s="47">
        <f t="shared" si="5"/>
        <v>27279.053199999995</v>
      </c>
      <c r="M20" s="48">
        <f t="shared" si="4"/>
        <v>-3672.7100000001956</v>
      </c>
      <c r="N20" s="45">
        <f t="shared" ref="N20:V20" si="6">N19+N18+N17+N16+N15+N14+N13+N12+N11</f>
        <v>670521.51762000006</v>
      </c>
      <c r="O20" s="45">
        <f t="shared" si="6"/>
        <v>662540.57657999999</v>
      </c>
      <c r="P20" s="45">
        <f t="shared" si="6"/>
        <v>694104.61534000002</v>
      </c>
      <c r="Q20" s="45">
        <f t="shared" si="6"/>
        <v>666825.56224000012</v>
      </c>
      <c r="R20" s="46">
        <f t="shared" si="2"/>
        <v>0.96069893140439999</v>
      </c>
      <c r="S20" s="47">
        <f t="shared" si="6"/>
        <v>3.9999999997235136E-2</v>
      </c>
      <c r="T20" s="47">
        <f t="shared" si="6"/>
        <v>3.9990000001125736E-2</v>
      </c>
      <c r="U20" s="47">
        <f t="shared" si="6"/>
        <v>1.0000000474974513E-4</v>
      </c>
      <c r="V20" s="47">
        <f t="shared" si="6"/>
        <v>0</v>
      </c>
      <c r="W20" s="49">
        <f>E20/D20</f>
        <v>1</v>
      </c>
    </row>
    <row r="21" spans="1:23" ht="15" customHeight="1" x14ac:dyDescent="0.2">
      <c r="A21" s="62" t="s">
        <v>45</v>
      </c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1:23" ht="28.9" customHeight="1" x14ac:dyDescent="0.2">
      <c r="A22" s="29" t="s">
        <v>46</v>
      </c>
      <c r="B22" s="15" t="s">
        <v>83</v>
      </c>
      <c r="C22" s="30">
        <v>25185</v>
      </c>
      <c r="D22" s="30">
        <v>31328.803769999999</v>
      </c>
      <c r="E22" s="59">
        <v>45186.1</v>
      </c>
      <c r="F22" s="59">
        <f>E22-D22-D23-D24</f>
        <v>0</v>
      </c>
      <c r="G22" s="30">
        <v>31328.803769999999</v>
      </c>
      <c r="H22" s="30">
        <v>31328.803769999999</v>
      </c>
      <c r="I22" s="30">
        <v>32140.812310000001</v>
      </c>
      <c r="J22" s="30">
        <v>31935.079730000001</v>
      </c>
      <c r="K22" s="50">
        <f>J22/I22</f>
        <v>0.9935990236333887</v>
      </c>
      <c r="L22" s="51">
        <f>I22-J22</f>
        <v>205.73257999999987</v>
      </c>
      <c r="M22" s="33">
        <f t="shared" si="4"/>
        <v>0</v>
      </c>
      <c r="N22" s="30">
        <v>31328.803769999999</v>
      </c>
      <c r="O22" s="30">
        <v>31328.803769999999</v>
      </c>
      <c r="P22" s="30">
        <v>32140.812310000001</v>
      </c>
      <c r="Q22" s="30">
        <v>31935.079730000001</v>
      </c>
      <c r="R22" s="50">
        <f>Q22/P22</f>
        <v>0.9935990236333887</v>
      </c>
      <c r="S22" s="37">
        <f t="shared" ref="S22:V24" si="7">G22-N22</f>
        <v>0</v>
      </c>
      <c r="T22" s="37">
        <f t="shared" si="7"/>
        <v>0</v>
      </c>
      <c r="U22" s="37">
        <f t="shared" si="7"/>
        <v>0</v>
      </c>
      <c r="V22" s="37">
        <f t="shared" si="7"/>
        <v>0</v>
      </c>
    </row>
    <row r="23" spans="1:23" ht="29.25" customHeight="1" x14ac:dyDescent="0.2">
      <c r="A23" s="29" t="s">
        <v>48</v>
      </c>
      <c r="B23" s="15" t="s">
        <v>84</v>
      </c>
      <c r="C23" s="30">
        <v>7242.8</v>
      </c>
      <c r="D23" s="30">
        <v>9647.3826300000001</v>
      </c>
      <c r="E23" s="59"/>
      <c r="F23" s="59"/>
      <c r="G23" s="30">
        <v>9647.3826300000001</v>
      </c>
      <c r="H23" s="30">
        <v>9647.3826300000001</v>
      </c>
      <c r="I23" s="30">
        <v>10289.42014</v>
      </c>
      <c r="J23" s="30">
        <v>9285.1002900000003</v>
      </c>
      <c r="K23" s="50">
        <f>J23/I23</f>
        <v>0.90239295933735686</v>
      </c>
      <c r="L23" s="51">
        <f>I23-J23</f>
        <v>1004.3198499999999</v>
      </c>
      <c r="M23" s="33">
        <f t="shared" si="4"/>
        <v>0</v>
      </c>
      <c r="N23" s="30">
        <v>9647.3826300000001</v>
      </c>
      <c r="O23" s="30">
        <v>9647.3826300000001</v>
      </c>
      <c r="P23" s="30">
        <v>10289.42014</v>
      </c>
      <c r="Q23" s="30">
        <v>9285.1002900000003</v>
      </c>
      <c r="R23" s="50">
        <f>Q23/P23</f>
        <v>0.90239295933735686</v>
      </c>
      <c r="S23" s="37">
        <f t="shared" si="7"/>
        <v>0</v>
      </c>
      <c r="T23" s="37">
        <f t="shared" si="7"/>
        <v>0</v>
      </c>
      <c r="U23" s="37">
        <f t="shared" si="7"/>
        <v>0</v>
      </c>
      <c r="V23" s="37">
        <f t="shared" si="7"/>
        <v>0</v>
      </c>
    </row>
    <row r="24" spans="1:23" ht="18.75" customHeight="1" x14ac:dyDescent="0.2">
      <c r="A24" s="29" t="s">
        <v>50</v>
      </c>
      <c r="B24" s="15" t="s">
        <v>85</v>
      </c>
      <c r="C24" s="30">
        <v>3177</v>
      </c>
      <c r="D24" s="30">
        <v>4209.9135999999999</v>
      </c>
      <c r="E24" s="59"/>
      <c r="F24" s="59"/>
      <c r="G24" s="30">
        <v>4209.9135999999999</v>
      </c>
      <c r="H24" s="30">
        <v>4209.9135999999999</v>
      </c>
      <c r="I24" s="30">
        <v>4949.7564199999997</v>
      </c>
      <c r="J24" s="30">
        <v>4235.7043299999996</v>
      </c>
      <c r="K24" s="50">
        <f>J24/I24</f>
        <v>0.85573995376524004</v>
      </c>
      <c r="L24" s="51">
        <f>I24-J24</f>
        <v>714.05209000000013</v>
      </c>
      <c r="M24" s="33">
        <f t="shared" si="4"/>
        <v>0</v>
      </c>
      <c r="N24" s="30">
        <v>4209.9135999999999</v>
      </c>
      <c r="O24" s="30">
        <v>4209.9135999999999</v>
      </c>
      <c r="P24" s="30">
        <v>4949.7564199999997</v>
      </c>
      <c r="Q24" s="30">
        <v>4235.7043299999996</v>
      </c>
      <c r="R24" s="50">
        <f>Q24/P24</f>
        <v>0.85573995376524004</v>
      </c>
      <c r="S24" s="37">
        <f t="shared" si="7"/>
        <v>0</v>
      </c>
      <c r="T24" s="37">
        <f t="shared" si="7"/>
        <v>0</v>
      </c>
      <c r="U24" s="37">
        <f t="shared" si="7"/>
        <v>0</v>
      </c>
      <c r="V24" s="37">
        <f t="shared" si="7"/>
        <v>0</v>
      </c>
    </row>
    <row r="25" spans="1:23" s="49" customFormat="1" x14ac:dyDescent="0.2">
      <c r="A25" s="52"/>
      <c r="B25" s="52" t="s">
        <v>82</v>
      </c>
      <c r="C25" s="53">
        <f>C22+C23+C24</f>
        <v>35604.800000000003</v>
      </c>
      <c r="D25" s="53">
        <f t="shared" ref="D25:L25" si="8">D22+D23+D24</f>
        <v>45186.1</v>
      </c>
      <c r="E25" s="53">
        <f t="shared" si="8"/>
        <v>45186.1</v>
      </c>
      <c r="F25" s="53">
        <f t="shared" si="8"/>
        <v>0</v>
      </c>
      <c r="G25" s="53">
        <f t="shared" si="8"/>
        <v>45186.1</v>
      </c>
      <c r="H25" s="53">
        <f t="shared" si="8"/>
        <v>45186.1</v>
      </c>
      <c r="I25" s="53">
        <f t="shared" si="8"/>
        <v>47379.988870000001</v>
      </c>
      <c r="J25" s="53">
        <f t="shared" si="8"/>
        <v>45455.88435</v>
      </c>
      <c r="K25" s="54">
        <f>J25/I25</f>
        <v>0.95938993305213072</v>
      </c>
      <c r="L25" s="55">
        <f t="shared" si="8"/>
        <v>1924.1045199999999</v>
      </c>
      <c r="M25" s="45">
        <f t="shared" si="4"/>
        <v>0</v>
      </c>
      <c r="N25" s="53">
        <f t="shared" ref="N25:V25" si="9">N22+N23+N24</f>
        <v>45186.1</v>
      </c>
      <c r="O25" s="53">
        <f t="shared" si="9"/>
        <v>45186.1</v>
      </c>
      <c r="P25" s="53">
        <f t="shared" si="9"/>
        <v>47379.988870000001</v>
      </c>
      <c r="Q25" s="53">
        <f t="shared" si="9"/>
        <v>45455.88435</v>
      </c>
      <c r="R25" s="54">
        <f>Q25/P25</f>
        <v>0.95938993305213072</v>
      </c>
      <c r="S25" s="47">
        <f t="shared" si="9"/>
        <v>0</v>
      </c>
      <c r="T25" s="47">
        <f t="shared" si="9"/>
        <v>0</v>
      </c>
      <c r="U25" s="47">
        <f t="shared" si="9"/>
        <v>0</v>
      </c>
      <c r="V25" s="47">
        <f t="shared" si="9"/>
        <v>0</v>
      </c>
    </row>
    <row r="27" spans="1:23" hidden="1" x14ac:dyDescent="0.2">
      <c r="C27" s="23">
        <f>C25+C20</f>
        <v>638655.46097999997</v>
      </c>
      <c r="D27" s="23">
        <f>D25+D20</f>
        <v>712034.94761999988</v>
      </c>
      <c r="E27" s="23">
        <f>E20+E25</f>
        <v>712034.94761999988</v>
      </c>
      <c r="F27" s="56">
        <f>E27/D27</f>
        <v>1</v>
      </c>
      <c r="I27" s="23">
        <f>I25+I20</f>
        <v>741484.60431000008</v>
      </c>
      <c r="J27" s="23">
        <f>J25+J20</f>
        <v>712281.44659000007</v>
      </c>
      <c r="K27" s="56">
        <f>J27/I27</f>
        <v>0.96061528782896921</v>
      </c>
      <c r="L27" s="57"/>
    </row>
    <row r="28" spans="1:23" hidden="1" x14ac:dyDescent="0.2"/>
    <row r="29" spans="1:23" hidden="1" x14ac:dyDescent="0.2"/>
    <row r="30" spans="1:23" hidden="1" x14ac:dyDescent="0.2"/>
    <row r="31" spans="1:23" hidden="1" x14ac:dyDescent="0.2">
      <c r="E31" s="56">
        <f>E20/D20</f>
        <v>1</v>
      </c>
    </row>
    <row r="32" spans="1:23" hidden="1" x14ac:dyDescent="0.2"/>
    <row r="34" spans="9:19" hidden="1" x14ac:dyDescent="0.2">
      <c r="I34" s="23">
        <f>I20+I25</f>
        <v>741484.60431000008</v>
      </c>
      <c r="J34" s="23">
        <f>J20+J25</f>
        <v>712281.44659000007</v>
      </c>
      <c r="K34" s="58">
        <f>J34/I34</f>
        <v>0.96061528782896921</v>
      </c>
    </row>
    <row r="36" spans="9:19" x14ac:dyDescent="0.2">
      <c r="M36" s="23"/>
      <c r="N36" s="23"/>
      <c r="O36" s="23"/>
      <c r="P36" s="23"/>
      <c r="Q36" s="23"/>
      <c r="R36" s="23"/>
      <c r="S36" s="23"/>
    </row>
  </sheetData>
  <mergeCells count="34">
    <mergeCell ref="A5:V5"/>
    <mergeCell ref="A7:A9"/>
    <mergeCell ref="B7:B9"/>
    <mergeCell ref="C7:F7"/>
    <mergeCell ref="G7:L7"/>
    <mergeCell ref="M7:M9"/>
    <mergeCell ref="N7:R7"/>
    <mergeCell ref="S7:V7"/>
    <mergeCell ref="P8:Q8"/>
    <mergeCell ref="R8:R9"/>
    <mergeCell ref="W11:W12"/>
    <mergeCell ref="W7:W9"/>
    <mergeCell ref="C8:C9"/>
    <mergeCell ref="D8:D9"/>
    <mergeCell ref="E8:E9"/>
    <mergeCell ref="F8:F9"/>
    <mergeCell ref="G8:H8"/>
    <mergeCell ref="I8:J8"/>
    <mergeCell ref="K8:K9"/>
    <mergeCell ref="L8:L9"/>
    <mergeCell ref="N8:O8"/>
    <mergeCell ref="S8:T8"/>
    <mergeCell ref="U8:V8"/>
    <mergeCell ref="A10:V10"/>
    <mergeCell ref="E11:E12"/>
    <mergeCell ref="F11:F12"/>
    <mergeCell ref="E22:E24"/>
    <mergeCell ref="F22:F24"/>
    <mergeCell ref="E13:E16"/>
    <mergeCell ref="F13:F16"/>
    <mergeCell ref="W13:W16"/>
    <mergeCell ref="E17:E19"/>
    <mergeCell ref="F17:F19"/>
    <mergeCell ref="A21:V21"/>
  </mergeCells>
  <pageMargins left="0.51181102362204722" right="0.11811023622047245" top="0.35433070866141736" bottom="0.35433070866141736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Отчеты МЗ и бас.гов(прилож2)</vt:lpstr>
      <vt:lpstr>Соглашения (сайт, прил 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Надежда Ротермель</dc:creator>
  <cp:lastModifiedBy>Надежда Ротермель</cp:lastModifiedBy>
  <cp:lastPrinted>2026-04-28T07:40:00Z</cp:lastPrinted>
  <dcterms:created xsi:type="dcterms:W3CDTF">2026-04-28T04:06:06Z</dcterms:created>
  <dcterms:modified xsi:type="dcterms:W3CDTF">2026-04-28T07:40:03Z</dcterms:modified>
</cp:coreProperties>
</file>